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10" yWindow="-110" windowWidth="19420" windowHeight="10420"/>
  </bookViews>
  <sheets>
    <sheet name="MPBI_Curriculum-Overview" sheetId="4" r:id="rId1"/>
    <sheet name="MPBI" sheetId="3" r:id="rId2"/>
    <sheet name="PBI Curriculum-Overview" sheetId="2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4" l="1"/>
  <c r="K11" i="4"/>
  <c r="G26" i="4"/>
  <c r="G27" i="4"/>
  <c r="K13" i="4"/>
  <c r="K12" i="4"/>
  <c r="K10" i="4"/>
  <c r="K24" i="4"/>
  <c r="K23" i="4"/>
  <c r="K22" i="4"/>
  <c r="K20" i="4"/>
  <c r="K18" i="4"/>
  <c r="K16" i="4"/>
  <c r="K14" i="4"/>
  <c r="K9" i="4"/>
  <c r="K8" i="4"/>
  <c r="H23" i="4"/>
  <c r="H12" i="4"/>
  <c r="G12" i="4"/>
  <c r="F26" i="4"/>
  <c r="E26" i="4"/>
  <c r="D26" i="4"/>
  <c r="C26" i="4"/>
  <c r="E12" i="4"/>
  <c r="E11" i="4"/>
  <c r="D10" i="4"/>
  <c r="H11" i="4" l="1"/>
  <c r="H24" i="4" l="1"/>
  <c r="H22" i="4"/>
  <c r="H20" i="4"/>
  <c r="H18" i="4"/>
  <c r="H16" i="4"/>
  <c r="J72" i="2"/>
  <c r="C71" i="2"/>
  <c r="G24" i="4"/>
  <c r="G23" i="4"/>
  <c r="G22" i="4"/>
  <c r="G20" i="4"/>
  <c r="G18" i="4"/>
  <c r="G16" i="4"/>
  <c r="F24" i="4"/>
  <c r="E23" i="4"/>
  <c r="C22" i="4"/>
  <c r="D20" i="4"/>
  <c r="D18" i="4"/>
  <c r="C16" i="4"/>
  <c r="H14" i="4"/>
  <c r="H13" i="4"/>
  <c r="H10" i="4"/>
  <c r="H9" i="4"/>
  <c r="H8" i="4"/>
  <c r="G14" i="4"/>
  <c r="G13" i="4"/>
  <c r="G11" i="4"/>
  <c r="G10" i="4"/>
  <c r="G9" i="4"/>
  <c r="E14" i="4"/>
  <c r="G8" i="4"/>
  <c r="D13" i="4"/>
  <c r="C9" i="4"/>
  <c r="C8" i="4"/>
  <c r="E90" i="3"/>
  <c r="E89" i="3"/>
  <c r="E77" i="3"/>
  <c r="H26" i="4" l="1"/>
  <c r="L59" i="3"/>
  <c r="H56" i="3"/>
  <c r="H59" i="3" s="1"/>
  <c r="G56" i="3"/>
  <c r="G59" i="3" s="1"/>
  <c r="F56" i="3"/>
  <c r="F59" i="3" s="1"/>
  <c r="E56" i="3"/>
  <c r="I59" i="3"/>
  <c r="F5" i="3"/>
  <c r="J59" i="3" l="1"/>
  <c r="K71" i="2"/>
  <c r="O42" i="2" l="1"/>
  <c r="O41" i="2"/>
  <c r="O39" i="2"/>
  <c r="O38" i="2"/>
  <c r="O37" i="2"/>
  <c r="O36" i="2"/>
  <c r="O35" i="2"/>
  <c r="O34" i="2"/>
  <c r="O33" i="2"/>
  <c r="O32" i="2"/>
  <c r="O30" i="2"/>
  <c r="O29" i="2"/>
  <c r="O28" i="2"/>
  <c r="O27" i="2"/>
  <c r="O26" i="2"/>
  <c r="O25" i="2"/>
  <c r="O24" i="2"/>
  <c r="O23" i="2"/>
  <c r="O21" i="2"/>
  <c r="O20" i="2"/>
  <c r="O19" i="2"/>
  <c r="O18" i="2"/>
  <c r="O17" i="2"/>
  <c r="O16" i="2"/>
  <c r="O15" i="2"/>
  <c r="O13" i="2"/>
  <c r="O12" i="2"/>
  <c r="O11" i="2"/>
  <c r="O10" i="2"/>
  <c r="O9" i="2"/>
  <c r="O8" i="2"/>
  <c r="O7" i="2"/>
  <c r="O69" i="2"/>
  <c r="O68" i="2"/>
  <c r="O66" i="2"/>
  <c r="O65" i="2"/>
  <c r="O64" i="2"/>
  <c r="O63" i="2"/>
  <c r="O62" i="2"/>
  <c r="O61" i="2"/>
  <c r="O60" i="2"/>
  <c r="O59" i="2"/>
  <c r="O58" i="2"/>
  <c r="O56" i="2"/>
  <c r="O55" i="2"/>
  <c r="O54" i="2"/>
  <c r="O53" i="2"/>
  <c r="O52" i="2"/>
  <c r="O51" i="2"/>
  <c r="O47" i="2"/>
  <c r="O50" i="2"/>
  <c r="O48" i="2"/>
  <c r="O46" i="2"/>
  <c r="O45" i="2"/>
  <c r="O44" i="2"/>
  <c r="O43" i="2"/>
  <c r="J71" i="2"/>
  <c r="I71" i="2"/>
  <c r="H71" i="2"/>
  <c r="G71" i="2"/>
  <c r="F71" i="2"/>
  <c r="E71" i="2"/>
  <c r="D71" i="2"/>
  <c r="L71" i="2"/>
</calcChain>
</file>

<file path=xl/sharedStrings.xml><?xml version="1.0" encoding="utf-8"?>
<sst xmlns="http://schemas.openxmlformats.org/spreadsheetml/2006/main" count="461" uniqueCount="270">
  <si>
    <t>1.</t>
  </si>
  <si>
    <t>2.</t>
  </si>
  <si>
    <t>3.</t>
  </si>
  <si>
    <t>4.</t>
  </si>
  <si>
    <t>5.</t>
  </si>
  <si>
    <t>6.</t>
  </si>
  <si>
    <t>7.</t>
  </si>
  <si>
    <t>M1</t>
  </si>
  <si>
    <t>M2</t>
  </si>
  <si>
    <t>M3</t>
  </si>
  <si>
    <t>M4</t>
  </si>
  <si>
    <t>M5</t>
  </si>
  <si>
    <t>S:</t>
  </si>
  <si>
    <t>Seminar</t>
  </si>
  <si>
    <t>M7</t>
  </si>
  <si>
    <t>M8</t>
  </si>
  <si>
    <t xml:space="preserve">Workload </t>
  </si>
  <si>
    <t>Modul No.</t>
  </si>
  <si>
    <t>Project Essay / Presentation</t>
  </si>
  <si>
    <t>Lecture</t>
  </si>
  <si>
    <t>weight of exam related to final grade</t>
  </si>
  <si>
    <t>Form and Duration of Examinations</t>
  </si>
  <si>
    <t>Method of Teaching</t>
  </si>
  <si>
    <t>i.e. lecture course, seminar</t>
  </si>
  <si>
    <t>Hours 
Self-Study</t>
  </si>
  <si>
    <t>L:</t>
  </si>
  <si>
    <t>T:</t>
  </si>
  <si>
    <t>Tutorial</t>
  </si>
  <si>
    <t>L</t>
  </si>
  <si>
    <t>Hours in Class</t>
  </si>
  <si>
    <t>Credit Points per Semester</t>
  </si>
  <si>
    <t>name of Lecturer</t>
  </si>
  <si>
    <t>Title of Module / Course Unit  + Compulsory or elecitive?</t>
  </si>
  <si>
    <t>English Language Education Study Program Curriculum Overview</t>
  </si>
  <si>
    <t>Religion Education</t>
  </si>
  <si>
    <t>Pancasila Education</t>
  </si>
  <si>
    <t>Vocabulary</t>
  </si>
  <si>
    <t>Pronunciation Practice</t>
  </si>
  <si>
    <t>Basic Grammar in Use</t>
  </si>
  <si>
    <t>Basic Listening and Speaking</t>
  </si>
  <si>
    <t>Basic Reading and Writing</t>
  </si>
  <si>
    <t>M6</t>
  </si>
  <si>
    <t>L, S</t>
  </si>
  <si>
    <t>Bachelor's Programme, 8 Semesters</t>
  </si>
  <si>
    <r>
      <t>1</t>
    </r>
    <r>
      <rPr>
        <b/>
        <vertAlign val="superscript"/>
        <sz val="10"/>
        <color indexed="10"/>
        <rFont val="Arial"/>
        <family val="2"/>
      </rPr>
      <t>st</t>
    </r>
    <r>
      <rPr>
        <b/>
        <sz val="10"/>
        <color indexed="10"/>
        <rFont val="Arial"/>
        <family val="2"/>
      </rPr>
      <t xml:space="preserve"> Semester</t>
    </r>
  </si>
  <si>
    <r>
      <t>2</t>
    </r>
    <r>
      <rPr>
        <b/>
        <vertAlign val="superscript"/>
        <sz val="10"/>
        <color indexed="10"/>
        <rFont val="Arial"/>
        <family val="2"/>
      </rPr>
      <t xml:space="preserve">nd </t>
    </r>
    <r>
      <rPr>
        <b/>
        <sz val="10"/>
        <color indexed="10"/>
        <rFont val="Arial"/>
        <family val="2"/>
      </rPr>
      <t>Semester</t>
    </r>
  </si>
  <si>
    <t>L S</t>
  </si>
  <si>
    <t>L,T</t>
  </si>
  <si>
    <t>P</t>
  </si>
  <si>
    <t>Exam Paper (100 Min)</t>
  </si>
  <si>
    <t>Performance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</si>
  <si>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</si>
  <si>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</si>
  <si>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</si>
  <si>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</si>
  <si>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</si>
  <si>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</si>
  <si>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</si>
  <si>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</si>
  <si>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</si>
  <si>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</si>
  <si>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</si>
  <si>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</si>
  <si>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r>
      <t>3r</t>
    </r>
    <r>
      <rPr>
        <b/>
        <vertAlign val="superscript"/>
        <sz val="10"/>
        <color indexed="10"/>
        <rFont val="Arial"/>
        <family val="2"/>
      </rPr>
      <t xml:space="preserve">d </t>
    </r>
    <r>
      <rPr>
        <b/>
        <sz val="10"/>
        <color indexed="10"/>
        <rFont val="Arial"/>
        <family val="2"/>
      </rPr>
      <t>Semester</t>
    </r>
  </si>
  <si>
    <t>Bahasa Indonesia</t>
  </si>
  <si>
    <t>Introduction to Education</t>
  </si>
  <si>
    <t>Book Report</t>
  </si>
  <si>
    <t>Introduction to Educational English Literature</t>
  </si>
  <si>
    <t>Intermediate Grammar in Use</t>
  </si>
  <si>
    <t>Intermediate  Listening and Speaking</t>
  </si>
  <si>
    <t>Intermediate Reading and Writing</t>
  </si>
  <si>
    <t xml:space="preserve">L/T </t>
  </si>
  <si>
    <t>M21</t>
  </si>
  <si>
    <t>Psychology of Teaching and Learning</t>
  </si>
  <si>
    <t>School Management</t>
  </si>
  <si>
    <t>Internship Program-School Environment</t>
  </si>
  <si>
    <t>Prose in English Language Teching</t>
  </si>
  <si>
    <t>M22</t>
  </si>
  <si>
    <t>Report and Presentation</t>
  </si>
  <si>
    <r>
      <t>4th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Semester</t>
    </r>
  </si>
  <si>
    <t>Theology/Philosophy of Morality</t>
  </si>
  <si>
    <t>Civic Education</t>
  </si>
  <si>
    <t>Teaching Methods and Conventional Media</t>
  </si>
  <si>
    <t>Drama in ELT</t>
  </si>
  <si>
    <t>Grammar in ELT</t>
  </si>
  <si>
    <t>English for Young Learners</t>
  </si>
  <si>
    <t>Introduction to English Phonetics and Phonology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</si>
  <si>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</si>
  <si>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</si>
  <si>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</si>
  <si>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</si>
  <si>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</si>
  <si>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</si>
  <si>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</si>
  <si>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</si>
  <si>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</si>
  <si>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Learning Program Design and Assessment</t>
  </si>
  <si>
    <t>L,S</t>
  </si>
  <si>
    <t>P:</t>
  </si>
  <si>
    <t>Practice</t>
  </si>
  <si>
    <r>
      <t>5th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Semester</t>
    </r>
  </si>
  <si>
    <t>Introduction to Guidance and Counseling</t>
  </si>
  <si>
    <t>Digital Learning Media Development</t>
  </si>
  <si>
    <t>Micro Teaching</t>
  </si>
  <si>
    <t>Standardized Test</t>
  </si>
  <si>
    <t>Play Performance</t>
  </si>
  <si>
    <t>Creative Writing</t>
  </si>
  <si>
    <t>Service Program Design</t>
  </si>
  <si>
    <t>Cross Cultural Understanding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</si>
  <si>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</si>
  <si>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</si>
  <si>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</si>
  <si>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</si>
  <si>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</si>
  <si>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</si>
  <si>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</si>
  <si>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</si>
  <si>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</si>
  <si>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L/S/P</t>
  </si>
  <si>
    <r>
      <t>6th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Semester</t>
    </r>
  </si>
  <si>
    <t>Community Service</t>
  </si>
  <si>
    <t>Internship Program-Classroom management</t>
  </si>
  <si>
    <t>Research Methods</t>
  </si>
  <si>
    <t>Theories and Practice of Translation</t>
  </si>
  <si>
    <t>English for Specific Purposes</t>
  </si>
  <si>
    <t>English for Creative Industry</t>
  </si>
  <si>
    <t>M41</t>
  </si>
  <si>
    <t>M42</t>
  </si>
  <si>
    <t>M43</t>
  </si>
  <si>
    <t>M44</t>
  </si>
  <si>
    <t>M45</t>
  </si>
  <si>
    <t>M46</t>
  </si>
  <si>
    <t>International Curriculum/ Discourse Analysis/Approaches to Literary Criticism</t>
  </si>
  <si>
    <t>L/P</t>
  </si>
  <si>
    <r>
      <t>7th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Semester</t>
    </r>
  </si>
  <si>
    <r>
      <t>8th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Semester</t>
    </r>
  </si>
  <si>
    <t>Bachelor's Thesis/Innovative Product</t>
  </si>
  <si>
    <t>BA/IP</t>
  </si>
  <si>
    <t>Research Proposal</t>
  </si>
  <si>
    <t>Distance Learning</t>
  </si>
  <si>
    <t>Qualitative Data Analysis</t>
  </si>
  <si>
    <t>Statistics in ELT</t>
  </si>
  <si>
    <t>Textual Grammar/ Introduction to English Sociolinguistics/</t>
  </si>
  <si>
    <t>Introduction to English Morpho-syntax</t>
  </si>
  <si>
    <t>Mass Media Communication</t>
  </si>
  <si>
    <t>Consecutive Interpreting/ Register Translation/ Simultaneous Interpreting</t>
  </si>
  <si>
    <t>Korean Language/Mandarin Language</t>
  </si>
  <si>
    <t>M47</t>
  </si>
  <si>
    <t>M48</t>
  </si>
  <si>
    <t>M49</t>
  </si>
  <si>
    <t>M50</t>
  </si>
  <si>
    <t>M51</t>
  </si>
  <si>
    <t>M52</t>
  </si>
  <si>
    <t>M53</t>
  </si>
  <si>
    <t>M54</t>
  </si>
  <si>
    <t>8.</t>
  </si>
  <si>
    <t>Project/ Presentation</t>
  </si>
  <si>
    <t>P &amp; EC</t>
  </si>
  <si>
    <t>Paper (5.4 ECTS) &amp; Enrichment Course (3.2 ECTS)</t>
  </si>
  <si>
    <t>TOTAL</t>
  </si>
  <si>
    <t>ECTS Total</t>
  </si>
  <si>
    <t>No.</t>
  </si>
  <si>
    <t>Code</t>
  </si>
  <si>
    <t>Course Name</t>
  </si>
  <si>
    <t>Crd</t>
  </si>
  <si>
    <t>CEDU201</t>
  </si>
  <si>
    <t>Curriculum: From planning to assessment</t>
  </si>
  <si>
    <t>PEDU202</t>
  </si>
  <si>
    <t>Educational Psychology</t>
  </si>
  <si>
    <t>TIEDU203</t>
  </si>
  <si>
    <t>Teacher Identity Construction</t>
  </si>
  <si>
    <t>POTLEDU 204</t>
  </si>
  <si>
    <t>Principles of Teaching Linguistics:</t>
  </si>
  <si>
    <t>MEDU 209</t>
  </si>
  <si>
    <t>Material and Program Design</t>
  </si>
  <si>
    <t>TEDU 220</t>
  </si>
  <si>
    <t>ELT Practicum</t>
  </si>
  <si>
    <t>REDU205</t>
  </si>
  <si>
    <t>Research Trends in ELT</t>
  </si>
  <si>
    <t>REDU206</t>
  </si>
  <si>
    <t>Research Proposal Seminar in ELT</t>
  </si>
  <si>
    <t>REDU207</t>
  </si>
  <si>
    <t>Thesis</t>
  </si>
  <si>
    <t>ECIS222</t>
  </si>
  <si>
    <t>Second Language Learning and Acquisition</t>
  </si>
  <si>
    <t>ECIS 210</t>
  </si>
  <si>
    <t>Teacher Professional Development</t>
  </si>
  <si>
    <t>ECIS 211</t>
  </si>
  <si>
    <t>English Education Curriculum</t>
  </si>
  <si>
    <t>ECIS 212</t>
  </si>
  <si>
    <t>Educational Linguistics</t>
  </si>
  <si>
    <t>ECIS 213</t>
  </si>
  <si>
    <t>Educational Management</t>
  </si>
  <si>
    <t>ECIS 223</t>
  </si>
  <si>
    <t>Advanced Second Language Learning and Acquisition</t>
  </si>
  <si>
    <t>ECIS 216</t>
  </si>
  <si>
    <t>Advanced Teacher Professional Development</t>
  </si>
  <si>
    <t>ECIS 217</t>
  </si>
  <si>
    <t>Advanced English Education Curriculum</t>
  </si>
  <si>
    <t>ECIS 218</t>
  </si>
  <si>
    <t>Advanced Educational Linguistics</t>
  </si>
  <si>
    <t>ECIS 219</t>
  </si>
  <si>
    <t>Advanced Educational Management</t>
  </si>
  <si>
    <t>ETTS 221</t>
  </si>
  <si>
    <t>English Test- Taking Strategies</t>
  </si>
  <si>
    <t>TECHEDU 224</t>
  </si>
  <si>
    <t>Technology in English Language Teaching</t>
  </si>
  <si>
    <t>LITEDU20 8</t>
  </si>
  <si>
    <t>Principles of Teaching Literature</t>
  </si>
  <si>
    <t>Compulsory</t>
  </si>
  <si>
    <t>Min. Total for</t>
  </si>
  <si>
    <t>SMO Courses</t>
  </si>
  <si>
    <t>Total Courses</t>
  </si>
  <si>
    <t>Courses</t>
  </si>
  <si>
    <t>Cr</t>
  </si>
  <si>
    <t>Semester</t>
  </si>
  <si>
    <t>I</t>
  </si>
  <si>
    <t>II</t>
  </si>
  <si>
    <t>III</t>
  </si>
  <si>
    <t>IV</t>
  </si>
  <si>
    <t>A</t>
  </si>
  <si>
    <t>Educational Foundation</t>
  </si>
  <si>
    <t>English Teacher Identity Construction</t>
  </si>
  <si>
    <t>B</t>
  </si>
  <si>
    <t>Core</t>
  </si>
  <si>
    <t>Principles of Teaching Linguistics</t>
  </si>
  <si>
    <t>C</t>
  </si>
  <si>
    <t>Research in English Language Teaching and Learning</t>
  </si>
  <si>
    <t>MANDATORY TOTAL</t>
  </si>
  <si>
    <t>TOTAL ELECTIVE</t>
  </si>
  <si>
    <t>Total compulsory and elective courses</t>
  </si>
  <si>
    <t>Education</t>
  </si>
  <si>
    <t>D</t>
  </si>
  <si>
    <t>Edupreneur</t>
  </si>
  <si>
    <t>E</t>
  </si>
  <si>
    <t>Research</t>
  </si>
  <si>
    <t>Master Program of English Education</t>
  </si>
  <si>
    <t>4 Semesters</t>
  </si>
  <si>
    <t>Educational Literature</t>
  </si>
  <si>
    <t>Total</t>
  </si>
  <si>
    <t>ELECTIVECOURSES</t>
  </si>
  <si>
    <t>Body of Knowledge and Courses</t>
  </si>
  <si>
    <t>Curriculum: From planning to assessment (3 credits)</t>
  </si>
  <si>
    <t>Educational Psychology  (3 credits)</t>
  </si>
  <si>
    <t>English Teacher Identity Construction  (3 credits)</t>
  </si>
  <si>
    <t>ELT Practicum  (3 credits)</t>
  </si>
  <si>
    <t>Technology in English Language Teaching  (2 credits)</t>
  </si>
  <si>
    <t>Presentation, Paper drafts, and final paper/ take home exam</t>
  </si>
  <si>
    <t>Principles of Teaching Linguistics (3 credits)</t>
  </si>
  <si>
    <t>Principles of Teaching Literature (3 credits)</t>
  </si>
  <si>
    <t>Material and Program Design (3 credits)</t>
  </si>
  <si>
    <t>Research Trends in ELT (3 credits)</t>
  </si>
  <si>
    <t>Research Proposal Seminar in ELT (2 credits)</t>
  </si>
  <si>
    <t>Thesis (6 credits)</t>
  </si>
  <si>
    <t>Name of Lecturer</t>
  </si>
  <si>
    <t>Markus</t>
  </si>
  <si>
    <t>Cons</t>
  </si>
  <si>
    <t>Kus</t>
  </si>
  <si>
    <t>Chistina</t>
  </si>
  <si>
    <t>All</t>
  </si>
  <si>
    <t>Barli</t>
  </si>
  <si>
    <t>Ouda</t>
  </si>
  <si>
    <t>T, P</t>
  </si>
  <si>
    <t>ECTS</t>
  </si>
  <si>
    <t>Elective Course 1 (2 credits)</t>
  </si>
  <si>
    <t>Elective Course 2 (2 credits)</t>
  </si>
  <si>
    <t>Tutorial, Teaching Practicum/50 minutes</t>
  </si>
  <si>
    <t>Presentation, Paper drafts, and final paper/ 90  minutes</t>
  </si>
  <si>
    <t>1 ECTS = 1.6</t>
  </si>
  <si>
    <t>(3 hours x16 meeting)/30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</si>
</sst>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0"/>
      <color indexed="1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4" borderId="5" xfId="0" applyFont="1" applyFill="1" applyBorder="1" applyAlignment="1">
      <alignment horizontal="center" vertical="top" wrapText="1"/>
    </xf>
    <xf numFmtId="9" fontId="4" fillId="4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0" fillId="0" borderId="0" xfId="0" applyBorder="1" applyAlignment="1"/>
    <xf numFmtId="0" fontId="11" fillId="0" borderId="0" xfId="0" applyFon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 applyAlignment="1">
      <alignment wrapText="1"/>
    </xf>
    <xf numFmtId="0" fontId="8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9" fontId="4" fillId="0" borderId="5" xfId="0" applyNumberFormat="1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9" fontId="0" fillId="0" borderId="0" xfId="0" applyNumberFormat="1"/>
    <xf numFmtId="0" fontId="12" fillId="5" borderId="3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12" fillId="5" borderId="5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vertical="center" wrapText="1"/>
    </xf>
    <xf numFmtId="164" fontId="0" fillId="0" borderId="0" xfId="0" applyNumberFormat="1"/>
    <xf numFmtId="0" fontId="0" fillId="0" borderId="5" xfId="0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0" fillId="0" borderId="5" xfId="0" applyFill="1" applyBorder="1"/>
    <xf numFmtId="0" fontId="17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9" fontId="4" fillId="0" borderId="5" xfId="0" applyNumberFormat="1" applyFont="1" applyFill="1" applyBorder="1" applyAlignment="1">
      <alignment horizontal="center" vertical="top" wrapText="1"/>
    </xf>
    <xf numFmtId="9" fontId="4" fillId="0" borderId="8" xfId="0" applyNumberFormat="1" applyFont="1" applyFill="1" applyBorder="1" applyAlignment="1">
      <alignment horizontal="center" vertical="top" wrapText="1"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9" fontId="6" fillId="0" borderId="6" xfId="0" applyNumberFormat="1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4" fillId="3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0</xdr:rowOff>
    </xdr:from>
    <xdr:to>
      <xdr:col>11</xdr:col>
      <xdr:colOff>495300</xdr:colOff>
      <xdr:row>3</xdr:row>
      <xdr:rowOff>142875</xdr:rowOff>
    </xdr:to>
    <xdr:pic>
      <xdr:nvPicPr>
        <xdr:cNvPr id="2" name="Picture 1" descr="FIBAA_LOGO_NEU_2010">
          <a:extLst>
            <a:ext uri="{FF2B5EF4-FFF2-40B4-BE49-F238E27FC236}">
              <a16:creationId xmlns="" xmlns:a16="http://schemas.microsoft.com/office/drawing/2014/main" id="{AAB14D16-66A7-F930-D30B-55B3BF2B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775" y="0"/>
          <a:ext cx="428625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0</xdr:rowOff>
    </xdr:from>
    <xdr:to>
      <xdr:col>14</xdr:col>
      <xdr:colOff>495300</xdr:colOff>
      <xdr:row>3</xdr:row>
      <xdr:rowOff>142875</xdr:rowOff>
    </xdr:to>
    <xdr:pic>
      <xdr:nvPicPr>
        <xdr:cNvPr id="2062" name="Picture 1" descr="FIBAA_LOGO_NEU_2010">
          <a:extLst>
            <a:ext uri="{FF2B5EF4-FFF2-40B4-BE49-F238E27FC236}">
              <a16:creationId xmlns="" xmlns:a16="http://schemas.microsoft.com/office/drawing/2014/main" id="{AAB14D16-66A7-F930-D30B-55B3BF2B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0"/>
          <a:ext cx="428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7" workbookViewId="0">
      <selection activeCell="K7" sqref="K7"/>
    </sheetView>
  </sheetViews>
  <sheetFormatPr defaultRowHeight="12.5" x14ac:dyDescent="0.25"/>
  <cols>
    <col min="1" max="1" width="7.81640625" bestFit="1" customWidth="1"/>
    <col min="2" max="2" width="30.08984375" customWidth="1"/>
    <col min="10" max="10" width="13.90625" bestFit="1" customWidth="1"/>
    <col min="11" max="11" width="9.453125" style="83" bestFit="1" customWidth="1"/>
    <col min="12" max="12" width="8.7265625" style="56"/>
  </cols>
  <sheetData>
    <row r="1" spans="1:14" ht="18" x14ac:dyDescent="0.4">
      <c r="A1" s="112" t="s">
        <v>236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4" ht="18" x14ac:dyDescent="0.4">
      <c r="A2" s="112" t="s">
        <v>237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4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96"/>
    </row>
    <row r="4" spans="1:14" ht="13" x14ac:dyDescent="0.3">
      <c r="A4" s="1"/>
      <c r="B4" s="15"/>
    </row>
    <row r="5" spans="1:14" ht="21" x14ac:dyDescent="0.25">
      <c r="A5" s="114" t="s">
        <v>17</v>
      </c>
      <c r="B5" s="114" t="s">
        <v>32</v>
      </c>
      <c r="C5" s="116" t="s">
        <v>30</v>
      </c>
      <c r="D5" s="117"/>
      <c r="E5" s="117"/>
      <c r="F5" s="117"/>
      <c r="G5" s="118" t="s">
        <v>16</v>
      </c>
      <c r="H5" s="119"/>
      <c r="I5" s="6" t="s">
        <v>22</v>
      </c>
      <c r="J5" s="120" t="s">
        <v>21</v>
      </c>
      <c r="K5" s="120" t="s">
        <v>20</v>
      </c>
      <c r="L5" s="109" t="s">
        <v>254</v>
      </c>
    </row>
    <row r="6" spans="1:14" ht="21" x14ac:dyDescent="0.25">
      <c r="A6" s="115"/>
      <c r="B6" s="115"/>
      <c r="C6" s="2" t="s">
        <v>0</v>
      </c>
      <c r="D6" s="2" t="s">
        <v>1</v>
      </c>
      <c r="E6" s="2" t="s">
        <v>2</v>
      </c>
      <c r="F6" s="2" t="s">
        <v>3</v>
      </c>
      <c r="G6" s="94" t="s">
        <v>29</v>
      </c>
      <c r="H6" s="94" t="s">
        <v>24</v>
      </c>
      <c r="I6" s="95" t="s">
        <v>23</v>
      </c>
      <c r="J6" s="121"/>
      <c r="K6" s="122"/>
      <c r="L6" s="110"/>
    </row>
    <row r="7" spans="1:14" s="34" customFormat="1" ht="15.5" x14ac:dyDescent="0.3">
      <c r="A7" s="31" t="s">
        <v>220</v>
      </c>
      <c r="B7" s="88" t="s">
        <v>231</v>
      </c>
      <c r="C7" s="40"/>
      <c r="D7" s="31"/>
      <c r="E7" s="31"/>
      <c r="F7" s="31"/>
      <c r="G7" s="40"/>
      <c r="H7" s="40"/>
      <c r="I7" s="40"/>
      <c r="J7" s="40"/>
      <c r="K7" s="97"/>
      <c r="L7" s="102"/>
      <c r="M7" s="33"/>
    </row>
    <row r="8" spans="1:14" s="34" customFormat="1" ht="40" x14ac:dyDescent="0.3">
      <c r="A8" s="31"/>
      <c r="B8" s="89" t="s">
        <v>242</v>
      </c>
      <c r="C8" s="40">
        <f>1.6*3</f>
        <v>4.8000000000000007</v>
      </c>
      <c r="D8" s="31"/>
      <c r="E8" s="31"/>
      <c r="F8" s="31"/>
      <c r="G8" s="40">
        <f>3*16</f>
        <v>48</v>
      </c>
      <c r="H8" s="40">
        <f>3*2*16</f>
        <v>96</v>
      </c>
      <c r="I8" s="40" t="s">
        <v>46</v>
      </c>
      <c r="J8" s="40" t="s">
        <v>247</v>
      </c>
      <c r="K8" s="97">
        <f>C8/G27</f>
        <v>7.8947368421052641E-2</v>
      </c>
      <c r="L8" s="102" t="s">
        <v>255</v>
      </c>
      <c r="M8" s="35"/>
      <c r="N8" s="36"/>
    </row>
    <row r="9" spans="1:14" s="34" customFormat="1" ht="40" x14ac:dyDescent="0.25">
      <c r="A9" s="31"/>
      <c r="B9" s="89" t="s">
        <v>243</v>
      </c>
      <c r="C9" s="40">
        <f t="shared" ref="C9:E12" si="0">1.6*3</f>
        <v>4.8000000000000007</v>
      </c>
      <c r="D9" s="31"/>
      <c r="E9" s="37"/>
      <c r="F9" s="37"/>
      <c r="G9" s="40">
        <f t="shared" ref="G9:G12" si="1">3*16</f>
        <v>48</v>
      </c>
      <c r="H9" s="40">
        <f t="shared" ref="H9:H12" si="2">3*2*16</f>
        <v>96</v>
      </c>
      <c r="I9" s="40" t="s">
        <v>46</v>
      </c>
      <c r="J9" s="40" t="s">
        <v>247</v>
      </c>
      <c r="K9" s="97">
        <f>C9/G27</f>
        <v>7.8947368421052641E-2</v>
      </c>
      <c r="L9" s="102" t="s">
        <v>256</v>
      </c>
      <c r="M9" s="38"/>
      <c r="N9" s="39"/>
    </row>
    <row r="10" spans="1:14" s="34" customFormat="1" ht="40" x14ac:dyDescent="0.3">
      <c r="A10" s="31"/>
      <c r="B10" s="89" t="s">
        <v>244</v>
      </c>
      <c r="C10" s="40"/>
      <c r="D10" s="40">
        <f t="shared" si="0"/>
        <v>4.8000000000000007</v>
      </c>
      <c r="E10" s="31"/>
      <c r="F10" s="31"/>
      <c r="G10" s="40">
        <f t="shared" si="1"/>
        <v>48</v>
      </c>
      <c r="H10" s="40">
        <f t="shared" si="2"/>
        <v>96</v>
      </c>
      <c r="I10" s="40" t="s">
        <v>46</v>
      </c>
      <c r="J10" s="40" t="s">
        <v>247</v>
      </c>
      <c r="K10" s="97">
        <f>D10/G27</f>
        <v>7.8947368421052641E-2</v>
      </c>
      <c r="L10" s="102" t="s">
        <v>257</v>
      </c>
      <c r="M10" s="35"/>
      <c r="N10" s="36"/>
    </row>
    <row r="11" spans="1:14" s="34" customFormat="1" ht="35.5" customHeight="1" x14ac:dyDescent="0.3">
      <c r="A11" s="31"/>
      <c r="B11" s="89" t="s">
        <v>245</v>
      </c>
      <c r="C11" s="40"/>
      <c r="D11" s="31"/>
      <c r="E11" s="40">
        <f t="shared" si="0"/>
        <v>4.8000000000000007</v>
      </c>
      <c r="F11" s="31"/>
      <c r="G11" s="40">
        <f t="shared" si="1"/>
        <v>48</v>
      </c>
      <c r="H11" s="40">
        <f t="shared" si="2"/>
        <v>96</v>
      </c>
      <c r="I11" s="40" t="s">
        <v>262</v>
      </c>
      <c r="J11" s="40" t="s">
        <v>266</v>
      </c>
      <c r="K11" s="97">
        <f>E11/G27</f>
        <v>7.8947368421052641E-2</v>
      </c>
      <c r="L11" s="103" t="s">
        <v>258</v>
      </c>
      <c r="M11" s="35"/>
      <c r="N11" s="36"/>
    </row>
    <row r="12" spans="1:14" s="34" customFormat="1" ht="40" x14ac:dyDescent="0.3">
      <c r="A12" s="31"/>
      <c r="B12" s="89" t="s">
        <v>246</v>
      </c>
      <c r="C12" s="40"/>
      <c r="D12" s="31"/>
      <c r="E12" s="40">
        <f>1.6*2</f>
        <v>3.2</v>
      </c>
      <c r="F12" s="31"/>
      <c r="G12" s="40">
        <f>2*16</f>
        <v>32</v>
      </c>
      <c r="H12" s="40">
        <f>2*2*16</f>
        <v>64</v>
      </c>
      <c r="I12" s="40" t="s">
        <v>46</v>
      </c>
      <c r="J12" s="40" t="s">
        <v>247</v>
      </c>
      <c r="K12" s="97">
        <f>E12/G27</f>
        <v>5.2631578947368418E-2</v>
      </c>
      <c r="L12" s="102" t="s">
        <v>255</v>
      </c>
      <c r="M12" s="35"/>
      <c r="N12" s="36"/>
    </row>
    <row r="13" spans="1:14" s="34" customFormat="1" ht="40" x14ac:dyDescent="0.3">
      <c r="A13" s="31"/>
      <c r="B13" s="89" t="s">
        <v>264</v>
      </c>
      <c r="C13" s="40"/>
      <c r="D13" s="40">
        <f>1.6*2</f>
        <v>3.2</v>
      </c>
      <c r="E13" s="40"/>
      <c r="F13" s="31"/>
      <c r="G13" s="40">
        <f>2*16</f>
        <v>32</v>
      </c>
      <c r="H13" s="40">
        <f>2*2*16</f>
        <v>64</v>
      </c>
      <c r="I13" s="40" t="s">
        <v>46</v>
      </c>
      <c r="J13" s="40" t="s">
        <v>247</v>
      </c>
      <c r="K13" s="97">
        <f>D13/G27</f>
        <v>5.2631578947368418E-2</v>
      </c>
      <c r="L13" s="103" t="s">
        <v>259</v>
      </c>
      <c r="M13" s="35"/>
      <c r="N13" s="36"/>
    </row>
    <row r="14" spans="1:14" s="34" customFormat="1" ht="40" x14ac:dyDescent="0.3">
      <c r="A14" s="31"/>
      <c r="B14" s="89" t="s">
        <v>265</v>
      </c>
      <c r="C14" s="40"/>
      <c r="D14" s="40"/>
      <c r="E14" s="40">
        <f>1.6*2</f>
        <v>3.2</v>
      </c>
      <c r="F14" s="31"/>
      <c r="G14" s="40">
        <f>2*16</f>
        <v>32</v>
      </c>
      <c r="H14" s="40">
        <f>2*2*16</f>
        <v>64</v>
      </c>
      <c r="I14" s="40" t="s">
        <v>46</v>
      </c>
      <c r="J14" s="40" t="s">
        <v>247</v>
      </c>
      <c r="K14" s="97">
        <f>E14/G27</f>
        <v>5.2631578947368418E-2</v>
      </c>
      <c r="L14" s="103" t="s">
        <v>259</v>
      </c>
      <c r="M14" s="35"/>
      <c r="N14" s="36"/>
    </row>
    <row r="15" spans="1:14" ht="15.5" x14ac:dyDescent="0.3">
      <c r="A15" s="81" t="s">
        <v>223</v>
      </c>
      <c r="B15" s="88" t="s">
        <v>190</v>
      </c>
      <c r="C15" s="87"/>
      <c r="D15" s="84"/>
      <c r="E15" s="81"/>
      <c r="F15" s="81"/>
      <c r="G15" s="81"/>
      <c r="H15" s="40"/>
      <c r="I15" s="40"/>
      <c r="J15" s="40"/>
      <c r="K15" s="98"/>
      <c r="L15" s="104"/>
      <c r="M15" s="4"/>
    </row>
    <row r="16" spans="1:14" ht="40" x14ac:dyDescent="0.3">
      <c r="A16" s="81"/>
      <c r="B16" s="89" t="s">
        <v>248</v>
      </c>
      <c r="C16" s="40">
        <f>1.6*3</f>
        <v>4.8000000000000007</v>
      </c>
      <c r="D16" s="81"/>
      <c r="E16" s="81"/>
      <c r="F16" s="81"/>
      <c r="G16" s="40">
        <f>3*16</f>
        <v>48</v>
      </c>
      <c r="H16" s="40">
        <f>3*2*16</f>
        <v>96</v>
      </c>
      <c r="I16" s="40" t="s">
        <v>46</v>
      </c>
      <c r="J16" s="40" t="s">
        <v>247</v>
      </c>
      <c r="K16" s="97">
        <f>C16/G27</f>
        <v>7.8947368421052641E-2</v>
      </c>
      <c r="L16" s="102" t="s">
        <v>260</v>
      </c>
      <c r="M16" s="4"/>
    </row>
    <row r="17" spans="1:14" ht="15.5" x14ac:dyDescent="0.3">
      <c r="A17" s="81" t="s">
        <v>226</v>
      </c>
      <c r="B17" s="88" t="s">
        <v>238</v>
      </c>
      <c r="C17" s="84"/>
      <c r="D17" s="81"/>
      <c r="E17" s="81"/>
      <c r="F17" s="81"/>
      <c r="G17" s="82"/>
      <c r="H17" s="40"/>
      <c r="I17" s="40"/>
      <c r="J17" s="40"/>
      <c r="K17" s="98"/>
      <c r="L17" s="104"/>
      <c r="M17" s="4"/>
    </row>
    <row r="18" spans="1:14" ht="40" x14ac:dyDescent="0.3">
      <c r="A18" s="81"/>
      <c r="B18" s="89" t="s">
        <v>249</v>
      </c>
      <c r="C18" s="84"/>
      <c r="D18" s="40">
        <f>1.6*3</f>
        <v>4.8000000000000007</v>
      </c>
      <c r="E18" s="81"/>
      <c r="F18" s="81"/>
      <c r="G18" s="40">
        <f>3*16</f>
        <v>48</v>
      </c>
      <c r="H18" s="40">
        <f>3*2*16</f>
        <v>96</v>
      </c>
      <c r="I18" s="40" t="s">
        <v>46</v>
      </c>
      <c r="J18" s="40" t="s">
        <v>247</v>
      </c>
      <c r="K18" s="97">
        <f>D18/G27</f>
        <v>7.8947368421052641E-2</v>
      </c>
      <c r="L18" s="102" t="s">
        <v>261</v>
      </c>
      <c r="M18" s="4"/>
    </row>
    <row r="19" spans="1:14" ht="15.5" x14ac:dyDescent="0.3">
      <c r="A19" s="81" t="s">
        <v>232</v>
      </c>
      <c r="B19" s="88" t="s">
        <v>233</v>
      </c>
      <c r="C19" s="84"/>
      <c r="D19" s="81"/>
      <c r="E19" s="81"/>
      <c r="F19" s="81"/>
      <c r="G19" s="82"/>
      <c r="H19" s="40"/>
      <c r="I19" s="40"/>
      <c r="J19" s="40"/>
      <c r="K19" s="98"/>
      <c r="L19" s="104"/>
      <c r="M19" s="8"/>
      <c r="N19" s="9"/>
    </row>
    <row r="20" spans="1:14" ht="40" x14ac:dyDescent="0.3">
      <c r="A20" s="81"/>
      <c r="B20" s="89" t="s">
        <v>250</v>
      </c>
      <c r="C20" s="84"/>
      <c r="D20" s="40">
        <f>1.6*3</f>
        <v>4.8000000000000007</v>
      </c>
      <c r="E20" s="81"/>
      <c r="F20" s="81"/>
      <c r="G20" s="40">
        <f>3*16</f>
        <v>48</v>
      </c>
      <c r="H20" s="40">
        <f>3*2*16</f>
        <v>96</v>
      </c>
      <c r="I20" s="40" t="s">
        <v>46</v>
      </c>
      <c r="J20" s="40" t="s">
        <v>247</v>
      </c>
      <c r="K20" s="97">
        <f>D20/G27</f>
        <v>7.8947368421052641E-2</v>
      </c>
      <c r="L20" s="103" t="s">
        <v>257</v>
      </c>
      <c r="M20" s="4"/>
    </row>
    <row r="21" spans="1:14" ht="15.5" x14ac:dyDescent="0.3">
      <c r="A21" s="81" t="s">
        <v>234</v>
      </c>
      <c r="B21" s="88" t="s">
        <v>235</v>
      </c>
      <c r="C21" s="84"/>
      <c r="D21" s="81"/>
      <c r="E21" s="81"/>
      <c r="F21" s="81"/>
      <c r="G21" s="82"/>
      <c r="H21" s="40"/>
      <c r="I21" s="40"/>
      <c r="J21" s="40"/>
      <c r="K21" s="97"/>
      <c r="L21" s="104"/>
      <c r="M21" s="4"/>
    </row>
    <row r="22" spans="1:14" ht="40" x14ac:dyDescent="0.3">
      <c r="A22" s="80"/>
      <c r="B22" s="89" t="s">
        <v>251</v>
      </c>
      <c r="C22" s="40">
        <f>1.6*3</f>
        <v>4.8000000000000007</v>
      </c>
      <c r="D22" s="81"/>
      <c r="E22" s="81"/>
      <c r="F22" s="81"/>
      <c r="G22" s="40">
        <f>3*16</f>
        <v>48</v>
      </c>
      <c r="H22" s="40">
        <f>3*2*16</f>
        <v>96</v>
      </c>
      <c r="I22" s="40" t="s">
        <v>46</v>
      </c>
      <c r="J22" s="40" t="s">
        <v>247</v>
      </c>
      <c r="K22" s="97">
        <f>C22/G27</f>
        <v>7.8947368421052641E-2</v>
      </c>
      <c r="L22" s="106" t="s">
        <v>261</v>
      </c>
      <c r="M22" s="4"/>
    </row>
    <row r="23" spans="1:14" ht="40" x14ac:dyDescent="0.3">
      <c r="A23" s="80"/>
      <c r="B23" s="89" t="s">
        <v>252</v>
      </c>
      <c r="C23" s="84"/>
      <c r="D23" s="81"/>
      <c r="E23" s="40">
        <f>1.6*2</f>
        <v>3.2</v>
      </c>
      <c r="F23" s="81"/>
      <c r="G23" s="40">
        <f>2*16</f>
        <v>32</v>
      </c>
      <c r="H23" s="40">
        <f>2*2*16</f>
        <v>64</v>
      </c>
      <c r="I23" s="40" t="s">
        <v>46</v>
      </c>
      <c r="J23" s="40" t="s">
        <v>247</v>
      </c>
      <c r="K23" s="97">
        <f>E23/G27</f>
        <v>5.2631578947368418E-2</v>
      </c>
      <c r="L23" s="103" t="s">
        <v>259</v>
      </c>
      <c r="M23" s="4"/>
    </row>
    <row r="24" spans="1:14" ht="30" x14ac:dyDescent="0.3">
      <c r="A24" s="81"/>
      <c r="B24" s="89" t="s">
        <v>253</v>
      </c>
      <c r="C24" s="84"/>
      <c r="D24" s="81"/>
      <c r="E24" s="81"/>
      <c r="F24" s="40">
        <f>1.6*6</f>
        <v>9.6000000000000014</v>
      </c>
      <c r="G24" s="40">
        <f>6*16</f>
        <v>96</v>
      </c>
      <c r="H24" s="40">
        <f>6*2*16</f>
        <v>192</v>
      </c>
      <c r="I24" s="40" t="s">
        <v>46</v>
      </c>
      <c r="J24" s="40" t="s">
        <v>267</v>
      </c>
      <c r="K24" s="97">
        <f>F24/G27</f>
        <v>0.15789473684210528</v>
      </c>
      <c r="L24" s="103" t="s">
        <v>259</v>
      </c>
      <c r="M24" s="4"/>
    </row>
    <row r="25" spans="1:14" ht="14" x14ac:dyDescent="0.3">
      <c r="A25" s="26"/>
      <c r="B25" s="26"/>
      <c r="C25" s="12"/>
      <c r="D25" s="12"/>
      <c r="E25" s="12"/>
      <c r="F25" s="12"/>
      <c r="G25" s="12"/>
      <c r="H25" s="12"/>
      <c r="I25" s="27"/>
      <c r="J25" s="28"/>
      <c r="K25" s="28"/>
      <c r="L25" s="105"/>
      <c r="M25" s="4"/>
    </row>
    <row r="26" spans="1:14" ht="15.5" x14ac:dyDescent="0.3">
      <c r="A26" s="111" t="s">
        <v>159</v>
      </c>
      <c r="B26" s="111"/>
      <c r="C26" s="57">
        <f>SUM(C8:C25)</f>
        <v>19.200000000000003</v>
      </c>
      <c r="D26" s="108">
        <f t="shared" ref="D26:F26" si="3">SUM(D8:D25)</f>
        <v>17.600000000000001</v>
      </c>
      <c r="E26" s="108">
        <f t="shared" si="3"/>
        <v>14.399999999999999</v>
      </c>
      <c r="F26" s="108">
        <f t="shared" si="3"/>
        <v>9.6000000000000014</v>
      </c>
      <c r="G26" s="57">
        <f>SUM(G7:G24)</f>
        <v>608</v>
      </c>
      <c r="H26" s="54">
        <f>SUM(H8:H24)</f>
        <v>1216</v>
      </c>
      <c r="I26" s="55"/>
      <c r="J26" s="9"/>
      <c r="K26" s="99">
        <f>SUM(K8:K24)</f>
        <v>1.0000000000000002</v>
      </c>
      <c r="M26" s="4"/>
    </row>
    <row r="27" spans="1:14" ht="15.5" x14ac:dyDescent="0.3">
      <c r="A27" s="107"/>
      <c r="B27" s="107"/>
      <c r="C27" s="107"/>
      <c r="D27" s="107"/>
      <c r="E27" s="107"/>
      <c r="F27" s="107" t="s">
        <v>263</v>
      </c>
      <c r="G27" s="107">
        <f>SUM(C26:F26)</f>
        <v>60.800000000000004</v>
      </c>
      <c r="H27" s="107"/>
      <c r="I27" s="93"/>
      <c r="J27" s="9"/>
      <c r="K27" s="100"/>
      <c r="M27" s="4"/>
    </row>
    <row r="28" spans="1:14" ht="14" x14ac:dyDescent="0.3">
      <c r="A28" s="13" t="s">
        <v>25</v>
      </c>
      <c r="B28" s="13" t="s">
        <v>19</v>
      </c>
      <c r="K28" s="101"/>
      <c r="M28" s="4"/>
    </row>
    <row r="29" spans="1:14" ht="14" x14ac:dyDescent="0.3">
      <c r="A29" s="13" t="s">
        <v>12</v>
      </c>
      <c r="B29" s="13" t="s">
        <v>13</v>
      </c>
      <c r="M29" s="4"/>
    </row>
    <row r="30" spans="1:14" ht="14" x14ac:dyDescent="0.3">
      <c r="A30" s="13" t="s">
        <v>26</v>
      </c>
      <c r="B30" s="13" t="s">
        <v>27</v>
      </c>
      <c r="M30" s="4"/>
    </row>
    <row r="31" spans="1:14" ht="14" x14ac:dyDescent="0.3">
      <c r="A31" s="13" t="s">
        <v>98</v>
      </c>
      <c r="B31" s="13" t="s">
        <v>99</v>
      </c>
      <c r="M31" s="4"/>
    </row>
    <row r="32" spans="1:14" x14ac:dyDescent="0.25">
      <c r="B32" s="13" t="s">
        <v>268</v>
      </c>
    </row>
    <row r="33" spans="2:2" x14ac:dyDescent="0.25">
      <c r="B33" s="13" t="s">
        <v>269</v>
      </c>
    </row>
  </sheetData>
  <mergeCells count="10">
    <mergeCell ref="L5:L6"/>
    <mergeCell ref="A26:B26"/>
    <mergeCell ref="A1:K1"/>
    <mergeCell ref="A2:K2"/>
    <mergeCell ref="A5:A6"/>
    <mergeCell ref="B5:B6"/>
    <mergeCell ref="C5:F5"/>
    <mergeCell ref="G5:H5"/>
    <mergeCell ref="J5:J6"/>
    <mergeCell ref="K5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0"/>
  <sheetViews>
    <sheetView workbookViewId="0">
      <selection activeCell="G61" sqref="G61"/>
    </sheetView>
  </sheetViews>
  <sheetFormatPr defaultRowHeight="12.5" x14ac:dyDescent="0.25"/>
  <cols>
    <col min="4" max="4" width="56.81640625" customWidth="1"/>
    <col min="5" max="5" width="9.1796875" style="83" customWidth="1"/>
    <col min="6" max="6" width="11.26953125" customWidth="1"/>
  </cols>
  <sheetData>
    <row r="2" spans="2:6" ht="13" thickBot="1" x14ac:dyDescent="0.3"/>
    <row r="3" spans="2:6" ht="15" thickBot="1" x14ac:dyDescent="0.3">
      <c r="B3" s="59" t="s">
        <v>161</v>
      </c>
      <c r="C3" s="60" t="s">
        <v>162</v>
      </c>
      <c r="D3" s="60" t="s">
        <v>163</v>
      </c>
      <c r="E3" s="61" t="s">
        <v>164</v>
      </c>
    </row>
    <row r="4" spans="2:6" ht="13" thickBot="1" x14ac:dyDescent="0.3">
      <c r="B4" s="62">
        <v>1</v>
      </c>
      <c r="C4" s="63" t="s">
        <v>165</v>
      </c>
      <c r="D4" s="63" t="s">
        <v>166</v>
      </c>
      <c r="E4" s="64">
        <v>3</v>
      </c>
    </row>
    <row r="5" spans="2:6" ht="13" thickBot="1" x14ac:dyDescent="0.3">
      <c r="B5" s="62">
        <v>2</v>
      </c>
      <c r="C5" s="63" t="s">
        <v>167</v>
      </c>
      <c r="D5" s="63" t="s">
        <v>168</v>
      </c>
      <c r="E5" s="64">
        <v>3</v>
      </c>
      <c r="F5">
        <f>34/3</f>
        <v>11.333333333333334</v>
      </c>
    </row>
    <row r="6" spans="2:6" ht="25.5" thickBot="1" x14ac:dyDescent="0.3">
      <c r="B6" s="62">
        <v>3</v>
      </c>
      <c r="C6" s="63" t="s">
        <v>169</v>
      </c>
      <c r="D6" s="63" t="s">
        <v>170</v>
      </c>
      <c r="E6" s="64">
        <v>3</v>
      </c>
    </row>
    <row r="7" spans="2:6" ht="25.5" thickBot="1" x14ac:dyDescent="0.3">
      <c r="B7" s="62">
        <v>4</v>
      </c>
      <c r="C7" s="63" t="s">
        <v>171</v>
      </c>
      <c r="D7" s="63" t="s">
        <v>172</v>
      </c>
      <c r="E7" s="64">
        <v>3</v>
      </c>
    </row>
    <row r="8" spans="2:6" ht="25.5" thickBot="1" x14ac:dyDescent="0.3">
      <c r="B8" s="62">
        <v>5</v>
      </c>
      <c r="C8" s="63" t="s">
        <v>173</v>
      </c>
      <c r="D8" s="63" t="s">
        <v>174</v>
      </c>
      <c r="E8" s="64">
        <v>3</v>
      </c>
    </row>
    <row r="9" spans="2:6" ht="25.5" thickBot="1" x14ac:dyDescent="0.3">
      <c r="B9" s="62">
        <v>6</v>
      </c>
      <c r="C9" s="63" t="s">
        <v>175</v>
      </c>
      <c r="D9" s="63" t="s">
        <v>176</v>
      </c>
      <c r="E9" s="64">
        <v>3</v>
      </c>
    </row>
    <row r="10" spans="2:6" ht="13" thickBot="1" x14ac:dyDescent="0.3">
      <c r="B10" s="62">
        <v>7</v>
      </c>
      <c r="C10" s="63" t="s">
        <v>177</v>
      </c>
      <c r="D10" s="63" t="s">
        <v>178</v>
      </c>
      <c r="E10" s="64">
        <v>3</v>
      </c>
    </row>
    <row r="11" spans="2:6" ht="13" thickBot="1" x14ac:dyDescent="0.3">
      <c r="B11" s="62"/>
      <c r="C11" s="63"/>
      <c r="D11" s="63"/>
      <c r="E11" s="64"/>
    </row>
    <row r="12" spans="2:6" ht="13" thickBot="1" x14ac:dyDescent="0.3">
      <c r="B12" s="62">
        <v>8</v>
      </c>
      <c r="C12" s="63" t="s">
        <v>179</v>
      </c>
      <c r="D12" s="63" t="s">
        <v>180</v>
      </c>
      <c r="E12" s="64">
        <v>2</v>
      </c>
    </row>
    <row r="13" spans="2:6" ht="13" thickBot="1" x14ac:dyDescent="0.3">
      <c r="B13" s="62">
        <v>9</v>
      </c>
      <c r="C13" s="63" t="s">
        <v>181</v>
      </c>
      <c r="D13" s="63" t="s">
        <v>182</v>
      </c>
      <c r="E13" s="64">
        <v>6</v>
      </c>
    </row>
    <row r="14" spans="2:6" ht="13" thickBot="1" x14ac:dyDescent="0.3">
      <c r="B14" s="62">
        <v>1</v>
      </c>
      <c r="C14" s="85" t="s">
        <v>183</v>
      </c>
      <c r="D14" s="85" t="s">
        <v>184</v>
      </c>
      <c r="E14" s="64">
        <v>2</v>
      </c>
    </row>
    <row r="15" spans="2:6" ht="13" thickBot="1" x14ac:dyDescent="0.3">
      <c r="B15" s="62">
        <v>3</v>
      </c>
      <c r="C15" s="85" t="s">
        <v>185</v>
      </c>
      <c r="D15" s="85" t="s">
        <v>186</v>
      </c>
      <c r="E15" s="64">
        <v>2</v>
      </c>
    </row>
    <row r="16" spans="2:6" ht="13" thickBot="1" x14ac:dyDescent="0.3">
      <c r="B16" s="62">
        <v>4</v>
      </c>
      <c r="C16" s="85" t="s">
        <v>187</v>
      </c>
      <c r="D16" s="85" t="s">
        <v>188</v>
      </c>
      <c r="E16" s="64">
        <v>2</v>
      </c>
    </row>
    <row r="17" spans="2:5" ht="13" thickBot="1" x14ac:dyDescent="0.3">
      <c r="B17" s="62">
        <v>5</v>
      </c>
      <c r="C17" s="85" t="s">
        <v>189</v>
      </c>
      <c r="D17" s="85" t="s">
        <v>190</v>
      </c>
      <c r="E17" s="64">
        <v>2</v>
      </c>
    </row>
    <row r="18" spans="2:5" ht="13" thickBot="1" x14ac:dyDescent="0.3">
      <c r="B18" s="62">
        <v>6</v>
      </c>
      <c r="C18" s="85" t="s">
        <v>191</v>
      </c>
      <c r="D18" s="85" t="s">
        <v>192</v>
      </c>
      <c r="E18" s="64">
        <v>2</v>
      </c>
    </row>
    <row r="19" spans="2:5" ht="13" thickBot="1" x14ac:dyDescent="0.3">
      <c r="B19" s="62"/>
      <c r="C19" s="85"/>
      <c r="D19" s="85"/>
      <c r="E19" s="64"/>
    </row>
    <row r="20" spans="2:5" ht="13" thickBot="1" x14ac:dyDescent="0.3">
      <c r="B20" s="62">
        <v>7</v>
      </c>
      <c r="C20" s="85" t="s">
        <v>193</v>
      </c>
      <c r="D20" s="85" t="s">
        <v>194</v>
      </c>
      <c r="E20" s="64">
        <v>2</v>
      </c>
    </row>
    <row r="21" spans="2:5" ht="13" thickBot="1" x14ac:dyDescent="0.3">
      <c r="B21" s="62">
        <v>9</v>
      </c>
      <c r="C21" s="85" t="s">
        <v>195</v>
      </c>
      <c r="D21" s="85" t="s">
        <v>196</v>
      </c>
      <c r="E21" s="64">
        <v>2</v>
      </c>
    </row>
    <row r="22" spans="2:5" ht="13" thickBot="1" x14ac:dyDescent="0.3">
      <c r="B22" s="62">
        <v>10</v>
      </c>
      <c r="C22" s="85" t="s">
        <v>197</v>
      </c>
      <c r="D22" s="85" t="s">
        <v>198</v>
      </c>
      <c r="E22" s="64">
        <v>2</v>
      </c>
    </row>
    <row r="23" spans="2:5" ht="13" thickBot="1" x14ac:dyDescent="0.3">
      <c r="B23" s="62">
        <v>11</v>
      </c>
      <c r="C23" s="85" t="s">
        <v>199</v>
      </c>
      <c r="D23" s="85" t="s">
        <v>200</v>
      </c>
      <c r="E23" s="64">
        <v>2</v>
      </c>
    </row>
    <row r="24" spans="2:5" ht="13" thickBot="1" x14ac:dyDescent="0.3">
      <c r="B24" s="62">
        <v>12</v>
      </c>
      <c r="C24" s="85" t="s">
        <v>201</v>
      </c>
      <c r="D24" s="85" t="s">
        <v>202</v>
      </c>
      <c r="E24" s="64">
        <v>2</v>
      </c>
    </row>
    <row r="25" spans="2:5" ht="25.5" thickBot="1" x14ac:dyDescent="0.3">
      <c r="B25" s="62">
        <v>13</v>
      </c>
      <c r="C25" s="85" t="s">
        <v>203</v>
      </c>
      <c r="D25" s="85" t="s">
        <v>204</v>
      </c>
      <c r="E25" s="64">
        <v>2</v>
      </c>
    </row>
    <row r="26" spans="2:5" ht="25.5" thickBot="1" x14ac:dyDescent="0.3">
      <c r="B26" s="62">
        <v>14</v>
      </c>
      <c r="C26" s="63" t="s">
        <v>205</v>
      </c>
      <c r="D26" s="63" t="s">
        <v>206</v>
      </c>
      <c r="E26" s="64">
        <v>2</v>
      </c>
    </row>
    <row r="27" spans="2:5" ht="13" thickBot="1" x14ac:dyDescent="0.3">
      <c r="B27" s="62"/>
      <c r="C27" s="63"/>
      <c r="D27" s="63"/>
      <c r="E27" s="64"/>
    </row>
    <row r="28" spans="2:5" ht="25.5" thickBot="1" x14ac:dyDescent="0.3">
      <c r="B28" s="62">
        <v>15</v>
      </c>
      <c r="C28" s="63" t="s">
        <v>207</v>
      </c>
      <c r="D28" s="63" t="s">
        <v>208</v>
      </c>
      <c r="E28" s="64">
        <v>3</v>
      </c>
    </row>
    <row r="29" spans="2:5" ht="15" thickBot="1" x14ac:dyDescent="0.3">
      <c r="B29" s="62"/>
      <c r="C29" s="63"/>
      <c r="D29" s="65" t="s">
        <v>209</v>
      </c>
      <c r="E29" s="66">
        <v>34</v>
      </c>
    </row>
    <row r="30" spans="2:5" ht="14.5" x14ac:dyDescent="0.25">
      <c r="B30" s="130"/>
      <c r="C30" s="132"/>
      <c r="D30" s="67" t="s">
        <v>210</v>
      </c>
      <c r="E30" s="134">
        <v>4</v>
      </c>
    </row>
    <row r="31" spans="2:5" ht="15" thickBot="1" x14ac:dyDescent="0.3">
      <c r="B31" s="131"/>
      <c r="C31" s="133"/>
      <c r="D31" s="65" t="s">
        <v>211</v>
      </c>
      <c r="E31" s="135"/>
    </row>
    <row r="32" spans="2:5" ht="15" thickBot="1" x14ac:dyDescent="0.3">
      <c r="B32" s="62"/>
      <c r="C32" s="63"/>
      <c r="D32" s="65" t="s">
        <v>212</v>
      </c>
      <c r="E32" s="66">
        <v>38</v>
      </c>
    </row>
    <row r="38" spans="3:9" ht="13" thickBot="1" x14ac:dyDescent="0.3"/>
    <row r="39" spans="3:9" ht="16" thickBot="1" x14ac:dyDescent="0.3">
      <c r="C39" s="136" t="s">
        <v>161</v>
      </c>
      <c r="D39" s="138" t="s">
        <v>213</v>
      </c>
      <c r="E39" s="136" t="s">
        <v>214</v>
      </c>
      <c r="F39" s="127" t="s">
        <v>215</v>
      </c>
      <c r="G39" s="128"/>
      <c r="H39" s="128"/>
      <c r="I39" s="129"/>
    </row>
    <row r="40" spans="3:9" ht="16" thickBot="1" x14ac:dyDescent="0.3">
      <c r="C40" s="137"/>
      <c r="D40" s="139"/>
      <c r="E40" s="137"/>
      <c r="F40" s="68" t="s">
        <v>216</v>
      </c>
      <c r="G40" s="68" t="s">
        <v>217</v>
      </c>
      <c r="H40" s="68" t="s">
        <v>218</v>
      </c>
      <c r="I40" s="68" t="s">
        <v>219</v>
      </c>
    </row>
    <row r="41" spans="3:9" ht="16" thickBot="1" x14ac:dyDescent="0.3">
      <c r="C41" s="69" t="s">
        <v>220</v>
      </c>
      <c r="D41" s="70" t="s">
        <v>221</v>
      </c>
      <c r="E41" s="71"/>
      <c r="F41" s="71"/>
      <c r="G41" s="71"/>
      <c r="H41" s="71"/>
      <c r="I41" s="71"/>
    </row>
    <row r="42" spans="3:9" ht="16" thickBot="1" x14ac:dyDescent="0.3">
      <c r="C42" s="72"/>
      <c r="D42" s="73" t="s">
        <v>166</v>
      </c>
      <c r="E42" s="71">
        <v>3</v>
      </c>
      <c r="F42" s="71">
        <v>3</v>
      </c>
      <c r="G42" s="71"/>
      <c r="H42" s="71"/>
      <c r="I42" s="71"/>
    </row>
    <row r="43" spans="3:9" ht="16" thickBot="1" x14ac:dyDescent="0.3">
      <c r="C43" s="72"/>
      <c r="D43" s="73" t="s">
        <v>168</v>
      </c>
      <c r="E43" s="71">
        <v>3</v>
      </c>
      <c r="F43" s="71">
        <v>3</v>
      </c>
      <c r="G43" s="71"/>
      <c r="H43" s="71"/>
      <c r="I43" s="71"/>
    </row>
    <row r="44" spans="3:9" ht="16" thickBot="1" x14ac:dyDescent="0.3">
      <c r="C44" s="72"/>
      <c r="D44" s="73" t="s">
        <v>222</v>
      </c>
      <c r="E44" s="71">
        <v>3</v>
      </c>
      <c r="F44" s="71"/>
      <c r="G44" s="71">
        <v>3</v>
      </c>
      <c r="H44" s="71"/>
      <c r="I44" s="71"/>
    </row>
    <row r="45" spans="3:9" ht="16" thickBot="1" x14ac:dyDescent="0.3">
      <c r="C45" s="69" t="s">
        <v>223</v>
      </c>
      <c r="D45" s="70" t="s">
        <v>224</v>
      </c>
      <c r="E45" s="71"/>
      <c r="F45" s="71"/>
      <c r="G45" s="71"/>
      <c r="H45" s="71"/>
      <c r="I45" s="71"/>
    </row>
    <row r="46" spans="3:9" ht="16" thickBot="1" x14ac:dyDescent="0.3">
      <c r="C46" s="72"/>
      <c r="D46" s="73" t="s">
        <v>225</v>
      </c>
      <c r="E46" s="71">
        <v>3</v>
      </c>
      <c r="F46" s="71">
        <v>3</v>
      </c>
      <c r="G46" s="71"/>
      <c r="H46" s="71"/>
      <c r="I46" s="71"/>
    </row>
    <row r="47" spans="3:9" ht="16" thickBot="1" x14ac:dyDescent="0.3">
      <c r="C47" s="72"/>
      <c r="D47" s="73" t="s">
        <v>208</v>
      </c>
      <c r="E47" s="71">
        <v>3</v>
      </c>
      <c r="F47" s="71"/>
      <c r="G47" s="71">
        <v>3</v>
      </c>
      <c r="H47" s="71"/>
      <c r="I47" s="71"/>
    </row>
    <row r="48" spans="3:9" ht="16" thickBot="1" x14ac:dyDescent="0.3">
      <c r="C48" s="72"/>
      <c r="D48" s="73" t="s">
        <v>174</v>
      </c>
      <c r="E48" s="71">
        <v>3</v>
      </c>
      <c r="F48" s="71"/>
      <c r="G48" s="71">
        <v>3</v>
      </c>
      <c r="H48" s="71"/>
      <c r="I48" s="71"/>
    </row>
    <row r="49" spans="3:12" ht="16" thickBot="1" x14ac:dyDescent="0.3">
      <c r="C49" s="72"/>
      <c r="D49" s="73" t="s">
        <v>176</v>
      </c>
      <c r="E49" s="71">
        <v>3</v>
      </c>
      <c r="F49" s="71"/>
      <c r="G49" s="71"/>
      <c r="H49" s="71">
        <v>3</v>
      </c>
      <c r="I49" s="71"/>
    </row>
    <row r="50" spans="3:12" ht="16" thickBot="1" x14ac:dyDescent="0.3">
      <c r="C50" s="72"/>
      <c r="D50" s="73" t="s">
        <v>206</v>
      </c>
      <c r="E50" s="71">
        <v>2</v>
      </c>
      <c r="F50" s="71"/>
      <c r="G50" s="71"/>
      <c r="H50" s="71">
        <v>2</v>
      </c>
      <c r="I50" s="71"/>
    </row>
    <row r="51" spans="3:12" ht="15.5" x14ac:dyDescent="0.25">
      <c r="C51" s="74"/>
      <c r="D51" s="75"/>
      <c r="E51" s="125"/>
      <c r="F51" s="125"/>
      <c r="G51" s="125"/>
      <c r="H51" s="125"/>
      <c r="I51" s="125"/>
    </row>
    <row r="52" spans="3:12" ht="16" thickBot="1" x14ac:dyDescent="0.3">
      <c r="C52" s="69" t="s">
        <v>226</v>
      </c>
      <c r="D52" s="70" t="s">
        <v>227</v>
      </c>
      <c r="E52" s="126"/>
      <c r="F52" s="126"/>
      <c r="G52" s="126"/>
      <c r="H52" s="126"/>
      <c r="I52" s="126"/>
    </row>
    <row r="53" spans="3:12" ht="16" thickBot="1" x14ac:dyDescent="0.3">
      <c r="C53" s="72"/>
      <c r="D53" s="73" t="s">
        <v>178</v>
      </c>
      <c r="E53" s="71">
        <v>3</v>
      </c>
      <c r="F53" s="71">
        <v>3</v>
      </c>
      <c r="G53" s="71"/>
      <c r="H53" s="71"/>
      <c r="I53" s="71"/>
    </row>
    <row r="54" spans="3:12" ht="16" thickBot="1" x14ac:dyDescent="0.3">
      <c r="C54" s="72"/>
      <c r="D54" s="73" t="s">
        <v>180</v>
      </c>
      <c r="E54" s="71">
        <v>2</v>
      </c>
      <c r="F54" s="71"/>
      <c r="G54" s="71"/>
      <c r="H54" s="71">
        <v>2</v>
      </c>
      <c r="I54" s="71"/>
    </row>
    <row r="55" spans="3:12" ht="16" thickBot="1" x14ac:dyDescent="0.3">
      <c r="C55" s="72"/>
      <c r="D55" s="73" t="s">
        <v>182</v>
      </c>
      <c r="E55" s="71">
        <v>4</v>
      </c>
      <c r="F55" s="71"/>
      <c r="G55" s="71"/>
      <c r="H55" s="71"/>
      <c r="I55" s="71">
        <v>6</v>
      </c>
    </row>
    <row r="56" spans="3:12" ht="16" thickBot="1" x14ac:dyDescent="0.3">
      <c r="C56" s="72"/>
      <c r="D56" s="70" t="s">
        <v>228</v>
      </c>
      <c r="E56" s="76">
        <f>SUM(E41:E55)</f>
        <v>32</v>
      </c>
      <c r="F56" s="76">
        <f>SUM(F41:F55)</f>
        <v>12</v>
      </c>
      <c r="G56" s="76">
        <f>SUM(G41:G55)</f>
        <v>9</v>
      </c>
      <c r="H56" s="76">
        <f>SUM(H41:H55)</f>
        <v>7</v>
      </c>
      <c r="I56" s="76">
        <v>6</v>
      </c>
    </row>
    <row r="57" spans="3:12" ht="15.5" x14ac:dyDescent="0.25">
      <c r="C57" s="125"/>
      <c r="D57" s="77" t="s">
        <v>229</v>
      </c>
      <c r="E57" s="77">
        <v>4</v>
      </c>
      <c r="F57" s="77"/>
      <c r="G57" s="77">
        <v>2</v>
      </c>
      <c r="H57" s="77">
        <v>2</v>
      </c>
      <c r="I57" s="125"/>
    </row>
    <row r="58" spans="3:12" ht="16" thickBot="1" x14ac:dyDescent="0.3">
      <c r="C58" s="126"/>
      <c r="D58" s="76"/>
      <c r="E58" s="76"/>
      <c r="F58" s="76"/>
      <c r="G58" s="76"/>
      <c r="H58" s="76"/>
      <c r="I58" s="126"/>
    </row>
    <row r="59" spans="3:12" ht="15.5" x14ac:dyDescent="0.25">
      <c r="D59" s="78" t="s">
        <v>230</v>
      </c>
      <c r="F59">
        <f>SUM(F56:F57)</f>
        <v>12</v>
      </c>
      <c r="G59">
        <f>SUM(G56:G57)</f>
        <v>11</v>
      </c>
      <c r="H59">
        <f>SUM(H56:H57)</f>
        <v>9</v>
      </c>
      <c r="I59">
        <f>SUM(I56:I57)</f>
        <v>6</v>
      </c>
      <c r="J59">
        <f>SUM(E59:I59)</f>
        <v>38</v>
      </c>
      <c r="L59" s="86">
        <f>AVERAGE(F59:H59)</f>
        <v>10.666666666666666</v>
      </c>
    </row>
    <row r="68" spans="3:9" ht="15.5" x14ac:dyDescent="0.25">
      <c r="C68" s="123" t="s">
        <v>161</v>
      </c>
      <c r="D68" s="124" t="s">
        <v>241</v>
      </c>
      <c r="E68" s="123" t="s">
        <v>214</v>
      </c>
      <c r="F68" s="123" t="s">
        <v>215</v>
      </c>
      <c r="G68" s="123"/>
      <c r="H68" s="123"/>
      <c r="I68" s="123"/>
    </row>
    <row r="69" spans="3:9" ht="15.5" x14ac:dyDescent="0.25">
      <c r="C69" s="123"/>
      <c r="D69" s="124"/>
      <c r="E69" s="123"/>
      <c r="F69" s="79" t="s">
        <v>216</v>
      </c>
      <c r="G69" s="79" t="s">
        <v>217</v>
      </c>
      <c r="H69" s="79" t="s">
        <v>218</v>
      </c>
      <c r="I69" s="79" t="s">
        <v>219</v>
      </c>
    </row>
    <row r="70" spans="3:9" ht="15.5" x14ac:dyDescent="0.25">
      <c r="C70" s="80" t="s">
        <v>220</v>
      </c>
      <c r="D70" s="88" t="s">
        <v>231</v>
      </c>
      <c r="E70" s="84"/>
      <c r="F70" s="84"/>
      <c r="G70" s="81"/>
      <c r="H70" s="81"/>
      <c r="I70" s="81"/>
    </row>
    <row r="71" spans="3:9" ht="15.5" x14ac:dyDescent="0.25">
      <c r="C71" s="81"/>
      <c r="D71" s="89" t="s">
        <v>166</v>
      </c>
      <c r="E71" s="84">
        <v>3</v>
      </c>
      <c r="F71" s="84">
        <v>3</v>
      </c>
      <c r="G71" s="81"/>
      <c r="H71" s="81"/>
      <c r="I71" s="81"/>
    </row>
    <row r="72" spans="3:9" ht="15.5" x14ac:dyDescent="0.25">
      <c r="C72" s="81"/>
      <c r="D72" s="89" t="s">
        <v>168</v>
      </c>
      <c r="E72" s="84">
        <v>3</v>
      </c>
      <c r="F72" s="84">
        <v>3</v>
      </c>
      <c r="G72" s="81"/>
      <c r="H72" s="81"/>
      <c r="I72" s="81"/>
    </row>
    <row r="73" spans="3:9" ht="15.5" x14ac:dyDescent="0.25">
      <c r="C73" s="81"/>
      <c r="D73" s="89" t="s">
        <v>222</v>
      </c>
      <c r="E73" s="84">
        <v>3</v>
      </c>
      <c r="F73" s="84"/>
      <c r="G73" s="81">
        <v>3</v>
      </c>
      <c r="H73" s="81"/>
      <c r="I73" s="81"/>
    </row>
    <row r="74" spans="3:9" ht="15.5" x14ac:dyDescent="0.25">
      <c r="C74" s="81"/>
      <c r="D74" s="89" t="s">
        <v>176</v>
      </c>
      <c r="E74" s="84">
        <v>3</v>
      </c>
      <c r="F74" s="84"/>
      <c r="G74" s="81"/>
      <c r="H74" s="81">
        <v>3</v>
      </c>
      <c r="I74" s="81"/>
    </row>
    <row r="75" spans="3:9" ht="15.5" x14ac:dyDescent="0.25">
      <c r="C75" s="81"/>
      <c r="D75" s="89" t="s">
        <v>206</v>
      </c>
      <c r="E75" s="84">
        <v>2</v>
      </c>
      <c r="F75" s="84"/>
      <c r="G75" s="81"/>
      <c r="H75" s="81">
        <v>2</v>
      </c>
      <c r="I75" s="81"/>
    </row>
    <row r="76" spans="3:9" ht="15.5" x14ac:dyDescent="0.25">
      <c r="C76" s="81"/>
      <c r="D76" s="88" t="s">
        <v>240</v>
      </c>
      <c r="E76" s="84">
        <v>4</v>
      </c>
      <c r="F76" s="84"/>
      <c r="G76" s="81">
        <v>2</v>
      </c>
      <c r="H76" s="81">
        <v>2</v>
      </c>
      <c r="I76" s="81"/>
    </row>
    <row r="77" spans="3:9" ht="15.5" x14ac:dyDescent="0.25">
      <c r="C77" s="81"/>
      <c r="D77" s="90"/>
      <c r="E77" s="91">
        <f>SUM(E71:E76)</f>
        <v>18</v>
      </c>
      <c r="F77" s="84"/>
      <c r="G77" s="81"/>
      <c r="H77" s="81"/>
      <c r="I77" s="81"/>
    </row>
    <row r="78" spans="3:9" ht="15.5" x14ac:dyDescent="0.25">
      <c r="C78" s="81"/>
      <c r="D78" s="90"/>
      <c r="E78" s="84"/>
      <c r="F78" s="84"/>
      <c r="G78" s="81"/>
      <c r="H78" s="81"/>
      <c r="I78" s="81"/>
    </row>
    <row r="79" spans="3:9" ht="15.5" x14ac:dyDescent="0.25">
      <c r="C79" s="81" t="s">
        <v>223</v>
      </c>
      <c r="D79" s="88" t="s">
        <v>190</v>
      </c>
      <c r="E79" s="87"/>
      <c r="F79" s="84"/>
      <c r="G79" s="81"/>
      <c r="H79" s="81"/>
      <c r="I79" s="81"/>
    </row>
    <row r="80" spans="3:9" ht="15.5" x14ac:dyDescent="0.25">
      <c r="C80" s="81"/>
      <c r="D80" s="89" t="s">
        <v>225</v>
      </c>
      <c r="E80" s="91">
        <v>3</v>
      </c>
      <c r="F80" s="84">
        <v>3</v>
      </c>
      <c r="G80" s="81"/>
      <c r="H80" s="81"/>
      <c r="I80" s="81"/>
    </row>
    <row r="81" spans="3:9" ht="15.5" x14ac:dyDescent="0.25">
      <c r="C81" s="81" t="s">
        <v>226</v>
      </c>
      <c r="D81" s="88" t="s">
        <v>238</v>
      </c>
      <c r="E81" s="87"/>
      <c r="F81" s="84"/>
      <c r="G81" s="81"/>
      <c r="H81" s="81"/>
      <c r="I81" s="81"/>
    </row>
    <row r="82" spans="3:9" ht="15.5" x14ac:dyDescent="0.25">
      <c r="C82" s="81"/>
      <c r="D82" s="89" t="s">
        <v>208</v>
      </c>
      <c r="E82" s="91">
        <v>3</v>
      </c>
      <c r="F82" s="84"/>
      <c r="G82" s="81">
        <v>3</v>
      </c>
      <c r="H82" s="81"/>
      <c r="I82" s="81"/>
    </row>
    <row r="83" spans="3:9" ht="15.5" x14ac:dyDescent="0.25">
      <c r="C83" s="81" t="s">
        <v>232</v>
      </c>
      <c r="D83" s="88" t="s">
        <v>233</v>
      </c>
      <c r="E83" s="87"/>
      <c r="F83" s="84"/>
      <c r="G83" s="81"/>
      <c r="H83" s="81"/>
      <c r="I83" s="81"/>
    </row>
    <row r="84" spans="3:9" ht="15.5" x14ac:dyDescent="0.25">
      <c r="C84" s="81"/>
      <c r="D84" s="89" t="s">
        <v>174</v>
      </c>
      <c r="E84" s="91">
        <v>3</v>
      </c>
      <c r="F84" s="84"/>
      <c r="G84" s="81">
        <v>3</v>
      </c>
      <c r="H84" s="81"/>
      <c r="I84" s="81"/>
    </row>
    <row r="85" spans="3:9" ht="15.5" x14ac:dyDescent="0.25">
      <c r="C85" s="81" t="s">
        <v>234</v>
      </c>
      <c r="D85" s="88" t="s">
        <v>235</v>
      </c>
      <c r="E85" s="84"/>
      <c r="F85" s="84"/>
      <c r="G85" s="81"/>
      <c r="H85" s="81"/>
      <c r="I85" s="81"/>
    </row>
    <row r="86" spans="3:9" ht="15.5" x14ac:dyDescent="0.25">
      <c r="C86" s="80"/>
      <c r="D86" s="89" t="s">
        <v>178</v>
      </c>
      <c r="E86" s="84">
        <v>3</v>
      </c>
      <c r="F86" s="81">
        <v>3</v>
      </c>
      <c r="G86" s="81"/>
      <c r="H86" s="81"/>
      <c r="I86" s="81"/>
    </row>
    <row r="87" spans="3:9" ht="15.5" x14ac:dyDescent="0.25">
      <c r="C87" s="80"/>
      <c r="D87" s="89" t="s">
        <v>180</v>
      </c>
      <c r="E87" s="84">
        <v>2</v>
      </c>
      <c r="F87" s="84"/>
      <c r="G87" s="81"/>
      <c r="H87" s="81">
        <v>2</v>
      </c>
      <c r="I87" s="81"/>
    </row>
    <row r="88" spans="3:9" ht="15.5" x14ac:dyDescent="0.25">
      <c r="C88" s="81"/>
      <c r="D88" s="89" t="s">
        <v>182</v>
      </c>
      <c r="E88" s="84">
        <v>6</v>
      </c>
      <c r="F88" s="84"/>
      <c r="G88" s="81"/>
      <c r="H88" s="81"/>
      <c r="I88" s="81">
        <v>6</v>
      </c>
    </row>
    <row r="89" spans="3:9" ht="13" x14ac:dyDescent="0.3">
      <c r="C89" s="82"/>
      <c r="D89" s="82"/>
      <c r="E89" s="92">
        <f>SUM(E86:E88)</f>
        <v>11</v>
      </c>
      <c r="F89" s="87"/>
      <c r="G89" s="87"/>
      <c r="H89" s="87"/>
      <c r="I89" s="87"/>
    </row>
    <row r="90" spans="3:9" ht="15.5" x14ac:dyDescent="0.25">
      <c r="C90" s="82"/>
      <c r="D90" s="89" t="s">
        <v>239</v>
      </c>
      <c r="E90" s="87">
        <f>E77+E80+E82+E84+E89</f>
        <v>38</v>
      </c>
      <c r="F90" s="87"/>
      <c r="G90" s="87"/>
      <c r="H90" s="87"/>
      <c r="I90" s="87"/>
    </row>
  </sheetData>
  <mergeCells count="18">
    <mergeCell ref="B30:B31"/>
    <mergeCell ref="C30:C31"/>
    <mergeCell ref="E30:E31"/>
    <mergeCell ref="C39:C40"/>
    <mergeCell ref="D39:D40"/>
    <mergeCell ref="E39:E40"/>
    <mergeCell ref="F39:I39"/>
    <mergeCell ref="E51:E52"/>
    <mergeCell ref="F51:F52"/>
    <mergeCell ref="G51:G52"/>
    <mergeCell ref="H51:H52"/>
    <mergeCell ref="I51:I52"/>
    <mergeCell ref="C68:C69"/>
    <mergeCell ref="D68:D69"/>
    <mergeCell ref="E68:E69"/>
    <mergeCell ref="F68:I68"/>
    <mergeCell ref="C57:C58"/>
    <mergeCell ref="I57:I58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37" zoomScaleNormal="100" workbookViewId="0">
      <selection activeCell="O66" sqref="O66"/>
    </sheetView>
  </sheetViews>
  <sheetFormatPr defaultRowHeight="12.5" x14ac:dyDescent="0.25"/>
  <cols>
    <col min="1" max="1" width="7.81640625" bestFit="1" customWidth="1"/>
    <col min="2" max="2" width="30.08984375" customWidth="1"/>
    <col min="14" max="14" width="13.90625" bestFit="1" customWidth="1"/>
    <col min="15" max="15" width="9.453125" bestFit="1" customWidth="1"/>
  </cols>
  <sheetData>
    <row r="1" spans="1:18" ht="18" x14ac:dyDescent="0.4">
      <c r="A1" s="112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8" ht="18" x14ac:dyDescent="0.4">
      <c r="A2" s="112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x14ac:dyDescent="0.3">
      <c r="A4" s="1"/>
      <c r="B4" s="15" t="s">
        <v>44</v>
      </c>
    </row>
    <row r="5" spans="1:18" ht="21" x14ac:dyDescent="0.25">
      <c r="A5" s="114" t="s">
        <v>17</v>
      </c>
      <c r="B5" s="114" t="s">
        <v>32</v>
      </c>
      <c r="C5" s="118" t="s">
        <v>30</v>
      </c>
      <c r="D5" s="141"/>
      <c r="E5" s="141"/>
      <c r="F5" s="141"/>
      <c r="G5" s="141"/>
      <c r="H5" s="141"/>
      <c r="I5" s="141"/>
      <c r="J5" s="141"/>
      <c r="K5" s="118" t="s">
        <v>16</v>
      </c>
      <c r="L5" s="119"/>
      <c r="M5" s="6" t="s">
        <v>22</v>
      </c>
      <c r="N5" s="120" t="s">
        <v>21</v>
      </c>
      <c r="O5" s="120" t="s">
        <v>20</v>
      </c>
      <c r="P5" s="120" t="s">
        <v>31</v>
      </c>
    </row>
    <row r="6" spans="1:18" ht="14" x14ac:dyDescent="0.25">
      <c r="A6" s="115"/>
      <c r="B6" s="115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3" t="s">
        <v>5</v>
      </c>
      <c r="I6" s="3" t="s">
        <v>6</v>
      </c>
      <c r="J6" s="5" t="s">
        <v>155</v>
      </c>
      <c r="K6" s="7" t="s">
        <v>29</v>
      </c>
      <c r="L6" s="7" t="s">
        <v>24</v>
      </c>
      <c r="M6" s="20" t="s">
        <v>23</v>
      </c>
      <c r="N6" s="121"/>
      <c r="O6" s="122"/>
      <c r="P6" s="122"/>
    </row>
    <row r="7" spans="1:18" s="34" customFormat="1" ht="20" x14ac:dyDescent="0.3">
      <c r="A7" s="31" t="s">
        <v>7</v>
      </c>
      <c r="B7" s="45" t="s">
        <v>34</v>
      </c>
      <c r="C7" s="40">
        <v>3.2</v>
      </c>
      <c r="D7" s="31"/>
      <c r="E7" s="31"/>
      <c r="F7" s="31"/>
      <c r="G7" s="31"/>
      <c r="H7" s="31"/>
      <c r="I7" s="31"/>
      <c r="J7" s="31"/>
      <c r="K7" s="40">
        <v>32</v>
      </c>
      <c r="L7" s="40">
        <v>64</v>
      </c>
      <c r="M7" s="40" t="s">
        <v>42</v>
      </c>
      <c r="N7" s="40" t="s">
        <v>49</v>
      </c>
      <c r="O7" s="44">
        <f>3.2/248</f>
        <v>1.2903225806451613E-2</v>
      </c>
      <c r="P7" s="32"/>
      <c r="Q7" s="33"/>
    </row>
    <row r="8" spans="1:18" s="34" customFormat="1" ht="20" x14ac:dyDescent="0.3">
      <c r="A8" s="31" t="s">
        <v>8</v>
      </c>
      <c r="B8" s="45" t="s">
        <v>35</v>
      </c>
      <c r="C8" s="40">
        <v>3.2</v>
      </c>
      <c r="D8" s="31"/>
      <c r="E8" s="31"/>
      <c r="F8" s="31"/>
      <c r="G8" s="31"/>
      <c r="H8" s="31"/>
      <c r="I8" s="31"/>
      <c r="J8" s="31"/>
      <c r="K8" s="40">
        <v>32</v>
      </c>
      <c r="L8" s="40">
        <v>64</v>
      </c>
      <c r="M8" s="40" t="s">
        <v>46</v>
      </c>
      <c r="N8" s="40" t="s">
        <v>18</v>
      </c>
      <c r="O8" s="44">
        <f>3.2/248</f>
        <v>1.2903225806451613E-2</v>
      </c>
      <c r="P8" s="41"/>
      <c r="Q8" s="35"/>
      <c r="R8" s="36"/>
    </row>
    <row r="9" spans="1:18" s="34" customFormat="1" ht="20" x14ac:dyDescent="0.25">
      <c r="A9" s="31" t="s">
        <v>9</v>
      </c>
      <c r="B9" s="45" t="s">
        <v>36</v>
      </c>
      <c r="C9" s="40">
        <v>3.2</v>
      </c>
      <c r="D9" s="31"/>
      <c r="E9" s="37"/>
      <c r="F9" s="37"/>
      <c r="G9" s="37"/>
      <c r="H9" s="37"/>
      <c r="I9" s="37"/>
      <c r="J9" s="37"/>
      <c r="K9" s="40">
        <v>32</v>
      </c>
      <c r="L9" s="40">
        <v>64</v>
      </c>
      <c r="M9" s="40" t="s">
        <v>28</v>
      </c>
      <c r="N9" s="40" t="s">
        <v>49</v>
      </c>
      <c r="O9" s="44">
        <f>3.2/248</f>
        <v>1.2903225806451613E-2</v>
      </c>
      <c r="P9" s="42"/>
      <c r="Q9" s="38"/>
      <c r="R9" s="39"/>
    </row>
    <row r="10" spans="1:18" s="34" customFormat="1" ht="14" x14ac:dyDescent="0.3">
      <c r="A10" s="31" t="s">
        <v>10</v>
      </c>
      <c r="B10" s="45" t="s">
        <v>37</v>
      </c>
      <c r="C10" s="40">
        <v>4.8</v>
      </c>
      <c r="D10" s="31"/>
      <c r="E10" s="31"/>
      <c r="F10" s="31"/>
      <c r="G10" s="31"/>
      <c r="H10" s="31"/>
      <c r="I10" s="31"/>
      <c r="J10" s="31"/>
      <c r="K10" s="40">
        <v>48</v>
      </c>
      <c r="L10" s="40">
        <v>96</v>
      </c>
      <c r="M10" s="40" t="s">
        <v>47</v>
      </c>
      <c r="N10" s="40" t="s">
        <v>50</v>
      </c>
      <c r="O10" s="44">
        <f>4.8/248</f>
        <v>1.935483870967742E-2</v>
      </c>
      <c r="P10" s="41"/>
      <c r="Q10" s="35"/>
      <c r="R10" s="36"/>
    </row>
    <row r="11" spans="1:18" s="34" customFormat="1" ht="20" x14ac:dyDescent="0.3">
      <c r="A11" s="31" t="s">
        <v>11</v>
      </c>
      <c r="B11" s="45" t="s">
        <v>38</v>
      </c>
      <c r="C11" s="40">
        <v>4.8</v>
      </c>
      <c r="D11" s="31"/>
      <c r="E11" s="31"/>
      <c r="F11" s="31"/>
      <c r="G11" s="31"/>
      <c r="H11" s="31"/>
      <c r="I11" s="31"/>
      <c r="J11" s="31"/>
      <c r="K11" s="40">
        <v>48</v>
      </c>
      <c r="L11" s="40">
        <v>96</v>
      </c>
      <c r="M11" s="40" t="s">
        <v>47</v>
      </c>
      <c r="N11" s="40" t="s">
        <v>49</v>
      </c>
      <c r="O11" s="44">
        <f>4.8/248</f>
        <v>1.935483870967742E-2</v>
      </c>
      <c r="P11" s="43"/>
      <c r="Q11" s="35"/>
      <c r="R11" s="36"/>
    </row>
    <row r="12" spans="1:18" s="34" customFormat="1" ht="14" x14ac:dyDescent="0.3">
      <c r="A12" s="31" t="s">
        <v>41</v>
      </c>
      <c r="B12" s="45" t="s">
        <v>39</v>
      </c>
      <c r="C12" s="40">
        <v>6.4</v>
      </c>
      <c r="D12" s="31"/>
      <c r="E12" s="31"/>
      <c r="F12" s="31"/>
      <c r="G12" s="31"/>
      <c r="H12" s="31"/>
      <c r="I12" s="31"/>
      <c r="J12" s="31"/>
      <c r="K12" s="40">
        <v>64</v>
      </c>
      <c r="L12" s="40">
        <v>128</v>
      </c>
      <c r="M12" s="40" t="s">
        <v>28</v>
      </c>
      <c r="N12" s="40" t="s">
        <v>50</v>
      </c>
      <c r="O12" s="44">
        <f>6.4/248</f>
        <v>2.5806451612903226E-2</v>
      </c>
      <c r="P12" s="41"/>
      <c r="Q12" s="35"/>
      <c r="R12" s="36"/>
    </row>
    <row r="13" spans="1:18" s="34" customFormat="1" ht="20" x14ac:dyDescent="0.3">
      <c r="A13" s="31" t="s">
        <v>14</v>
      </c>
      <c r="B13" s="46" t="s">
        <v>40</v>
      </c>
      <c r="C13" s="40">
        <v>6.4</v>
      </c>
      <c r="D13" s="31"/>
      <c r="E13" s="31"/>
      <c r="F13" s="31"/>
      <c r="G13" s="31"/>
      <c r="H13" s="31"/>
      <c r="I13" s="31"/>
      <c r="J13" s="31"/>
      <c r="K13" s="40">
        <v>64</v>
      </c>
      <c r="L13" s="40">
        <v>128</v>
      </c>
      <c r="M13" s="40" t="s">
        <v>28</v>
      </c>
      <c r="N13" s="40" t="s">
        <v>49</v>
      </c>
      <c r="O13" s="44">
        <f>6.4/248</f>
        <v>2.5806451612903226E-2</v>
      </c>
      <c r="P13" s="43"/>
      <c r="Q13" s="35"/>
      <c r="R13" s="36"/>
    </row>
    <row r="14" spans="1:18" ht="15" x14ac:dyDescent="0.3">
      <c r="A14" s="16"/>
      <c r="B14" s="15" t="s">
        <v>45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7"/>
      <c r="N14" s="18"/>
      <c r="O14" s="19"/>
      <c r="P14" s="30"/>
      <c r="Q14" s="4"/>
    </row>
    <row r="15" spans="1:18" ht="20" x14ac:dyDescent="0.3">
      <c r="A15" s="31" t="s">
        <v>15</v>
      </c>
      <c r="B15" s="45" t="s">
        <v>64</v>
      </c>
      <c r="C15" s="40"/>
      <c r="D15" s="40">
        <v>4.8</v>
      </c>
      <c r="E15" s="31"/>
      <c r="F15" s="31"/>
      <c r="G15" s="31"/>
      <c r="H15" s="31"/>
      <c r="I15" s="31"/>
      <c r="J15" s="31"/>
      <c r="K15" s="40">
        <v>48</v>
      </c>
      <c r="L15" s="40">
        <v>96</v>
      </c>
      <c r="M15" s="40" t="s">
        <v>42</v>
      </c>
      <c r="N15" s="40" t="s">
        <v>49</v>
      </c>
      <c r="O15" s="44">
        <f>3.2/248</f>
        <v>1.2903225806451613E-2</v>
      </c>
      <c r="P15" s="32"/>
      <c r="Q15" s="4"/>
    </row>
    <row r="16" spans="1:18" ht="20" x14ac:dyDescent="0.3">
      <c r="A16" s="31" t="s">
        <v>51</v>
      </c>
      <c r="B16" s="45" t="s">
        <v>65</v>
      </c>
      <c r="C16" s="40"/>
      <c r="D16" s="40">
        <v>3.2</v>
      </c>
      <c r="E16" s="31"/>
      <c r="F16" s="31"/>
      <c r="G16" s="31"/>
      <c r="H16" s="31"/>
      <c r="I16" s="31"/>
      <c r="J16" s="31"/>
      <c r="K16" s="40">
        <v>32</v>
      </c>
      <c r="L16" s="40">
        <v>64</v>
      </c>
      <c r="M16" s="40" t="s">
        <v>28</v>
      </c>
      <c r="N16" s="40" t="s">
        <v>18</v>
      </c>
      <c r="O16" s="44">
        <f>3.2/248</f>
        <v>1.2903225806451613E-2</v>
      </c>
      <c r="P16" s="41"/>
      <c r="Q16" s="4"/>
    </row>
    <row r="17" spans="1:18" ht="14" x14ac:dyDescent="0.3">
      <c r="A17" s="31" t="s">
        <v>52</v>
      </c>
      <c r="B17" s="45" t="s">
        <v>66</v>
      </c>
      <c r="C17" s="40"/>
      <c r="D17" s="40">
        <v>3.2</v>
      </c>
      <c r="E17" s="37"/>
      <c r="F17" s="37"/>
      <c r="G17" s="37"/>
      <c r="H17" s="37"/>
      <c r="I17" s="37"/>
      <c r="J17" s="37"/>
      <c r="K17" s="40">
        <v>32</v>
      </c>
      <c r="L17" s="40">
        <v>64</v>
      </c>
      <c r="M17" s="40" t="s">
        <v>28</v>
      </c>
      <c r="N17" s="40" t="s">
        <v>50</v>
      </c>
      <c r="O17" s="44">
        <f>3.2/248</f>
        <v>1.2903225806451613E-2</v>
      </c>
      <c r="P17" s="42"/>
      <c r="Q17" s="4"/>
    </row>
    <row r="18" spans="1:18" ht="20" x14ac:dyDescent="0.3">
      <c r="A18" s="31" t="s">
        <v>53</v>
      </c>
      <c r="B18" s="45" t="s">
        <v>67</v>
      </c>
      <c r="C18" s="40"/>
      <c r="D18" s="40">
        <v>3.2</v>
      </c>
      <c r="E18" s="31"/>
      <c r="F18" s="31"/>
      <c r="G18" s="31"/>
      <c r="H18" s="31"/>
      <c r="I18" s="31"/>
      <c r="J18" s="31"/>
      <c r="K18" s="40">
        <v>32</v>
      </c>
      <c r="L18" s="40">
        <v>64</v>
      </c>
      <c r="M18" s="40" t="s">
        <v>28</v>
      </c>
      <c r="N18" s="40" t="s">
        <v>49</v>
      </c>
      <c r="O18" s="44">
        <f>3.2/248</f>
        <v>1.2903225806451613E-2</v>
      </c>
      <c r="P18" s="41"/>
      <c r="Q18" s="4"/>
    </row>
    <row r="19" spans="1:18" ht="20" x14ac:dyDescent="0.3">
      <c r="A19" s="31" t="s">
        <v>54</v>
      </c>
      <c r="B19" s="45" t="s">
        <v>68</v>
      </c>
      <c r="C19" s="40"/>
      <c r="D19" s="40">
        <v>4.8</v>
      </c>
      <c r="E19" s="31"/>
      <c r="F19" s="31"/>
      <c r="G19" s="31"/>
      <c r="H19" s="31"/>
      <c r="I19" s="31"/>
      <c r="J19" s="31"/>
      <c r="K19" s="40">
        <v>48</v>
      </c>
      <c r="L19" s="40">
        <v>96</v>
      </c>
      <c r="M19" s="40" t="s">
        <v>71</v>
      </c>
      <c r="N19" s="40" t="s">
        <v>49</v>
      </c>
      <c r="O19" s="44">
        <f>4.8/248</f>
        <v>1.935483870967742E-2</v>
      </c>
      <c r="P19" s="43"/>
      <c r="Q19" s="8"/>
      <c r="R19" s="9"/>
    </row>
    <row r="20" spans="1:18" ht="14" x14ac:dyDescent="0.3">
      <c r="A20" s="31" t="s">
        <v>55</v>
      </c>
      <c r="B20" s="45" t="s">
        <v>69</v>
      </c>
      <c r="C20" s="40"/>
      <c r="D20" s="40">
        <v>6.4</v>
      </c>
      <c r="E20" s="31"/>
      <c r="F20" s="31"/>
      <c r="G20" s="31"/>
      <c r="H20" s="31"/>
      <c r="I20" s="31"/>
      <c r="J20" s="31"/>
      <c r="K20" s="40">
        <v>64</v>
      </c>
      <c r="L20" s="40">
        <v>128</v>
      </c>
      <c r="M20" s="40" t="s">
        <v>28</v>
      </c>
      <c r="N20" s="40" t="s">
        <v>50</v>
      </c>
      <c r="O20" s="44">
        <f>6.4/248</f>
        <v>2.5806451612903226E-2</v>
      </c>
      <c r="P20" s="41"/>
      <c r="Q20" s="4"/>
    </row>
    <row r="21" spans="1:18" ht="20" x14ac:dyDescent="0.3">
      <c r="A21" s="31" t="s">
        <v>56</v>
      </c>
      <c r="B21" s="46" t="s">
        <v>70</v>
      </c>
      <c r="C21" s="40"/>
      <c r="D21" s="40">
        <v>6.4</v>
      </c>
      <c r="E21" s="31"/>
      <c r="F21" s="31"/>
      <c r="G21" s="31"/>
      <c r="H21" s="31"/>
      <c r="I21" s="31"/>
      <c r="J21" s="31"/>
      <c r="K21" s="40">
        <v>64</v>
      </c>
      <c r="L21" s="40">
        <v>128</v>
      </c>
      <c r="M21" s="40" t="s">
        <v>28</v>
      </c>
      <c r="N21" s="40" t="s">
        <v>49</v>
      </c>
      <c r="O21" s="44">
        <f>6.4/248</f>
        <v>2.5806451612903226E-2</v>
      </c>
      <c r="P21" s="43"/>
      <c r="Q21" s="4"/>
    </row>
    <row r="22" spans="1:18" ht="15" x14ac:dyDescent="0.3">
      <c r="A22" s="21"/>
      <c r="B22" s="15" t="s">
        <v>63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4"/>
    </row>
    <row r="23" spans="1:18" ht="20" x14ac:dyDescent="0.3">
      <c r="A23" s="31" t="s">
        <v>57</v>
      </c>
      <c r="B23" s="45" t="s">
        <v>73</v>
      </c>
      <c r="C23" s="40"/>
      <c r="D23" s="31"/>
      <c r="E23" s="40">
        <v>3.2</v>
      </c>
      <c r="F23" s="31"/>
      <c r="G23" s="31"/>
      <c r="H23" s="31"/>
      <c r="I23" s="31"/>
      <c r="J23" s="31"/>
      <c r="K23" s="40">
        <v>32</v>
      </c>
      <c r="L23" s="40">
        <v>64</v>
      </c>
      <c r="M23" s="40" t="s">
        <v>42</v>
      </c>
      <c r="N23" s="40" t="s">
        <v>49</v>
      </c>
      <c r="O23" s="44">
        <f>3.2/248</f>
        <v>1.2903225806451613E-2</v>
      </c>
      <c r="P23" s="32"/>
      <c r="Q23" s="4"/>
    </row>
    <row r="24" spans="1:18" ht="20" x14ac:dyDescent="0.3">
      <c r="A24" s="31" t="s">
        <v>58</v>
      </c>
      <c r="B24" s="45" t="s">
        <v>74</v>
      </c>
      <c r="C24" s="40"/>
      <c r="D24" s="31"/>
      <c r="E24" s="40">
        <v>3.2</v>
      </c>
      <c r="F24" s="31"/>
      <c r="G24" s="31"/>
      <c r="H24" s="31"/>
      <c r="I24" s="31"/>
      <c r="J24" s="31"/>
      <c r="K24" s="40">
        <v>32</v>
      </c>
      <c r="L24" s="40">
        <v>64</v>
      </c>
      <c r="M24" s="40" t="s">
        <v>28</v>
      </c>
      <c r="N24" s="40" t="s">
        <v>18</v>
      </c>
      <c r="O24" s="44">
        <f>3.2/248</f>
        <v>1.2903225806451613E-2</v>
      </c>
      <c r="P24" s="41"/>
      <c r="Q24" s="4"/>
    </row>
    <row r="25" spans="1:18" ht="20" x14ac:dyDescent="0.3">
      <c r="A25" s="31" t="s">
        <v>59</v>
      </c>
      <c r="B25" s="45" t="s">
        <v>75</v>
      </c>
      <c r="C25" s="40"/>
      <c r="D25" s="31"/>
      <c r="E25" s="40">
        <v>2.7</v>
      </c>
      <c r="F25" s="37"/>
      <c r="G25" s="37"/>
      <c r="H25" s="37"/>
      <c r="I25" s="37"/>
      <c r="J25" s="37"/>
      <c r="K25" s="40">
        <v>48</v>
      </c>
      <c r="L25" s="40">
        <v>32</v>
      </c>
      <c r="M25" s="40" t="s">
        <v>48</v>
      </c>
      <c r="N25" s="40" t="s">
        <v>78</v>
      </c>
      <c r="O25" s="44">
        <f>2.7/248</f>
        <v>1.0887096774193548E-2</v>
      </c>
      <c r="P25" s="42"/>
      <c r="Q25" s="4"/>
    </row>
    <row r="26" spans="1:18" ht="20" x14ac:dyDescent="0.3">
      <c r="A26" s="31" t="s">
        <v>60</v>
      </c>
      <c r="B26" s="45" t="s">
        <v>76</v>
      </c>
      <c r="C26" s="40"/>
      <c r="D26" s="31"/>
      <c r="E26" s="40">
        <v>3.2</v>
      </c>
      <c r="F26" s="31"/>
      <c r="G26" s="31"/>
      <c r="H26" s="31"/>
      <c r="I26" s="31"/>
      <c r="J26" s="31"/>
      <c r="K26" s="40">
        <v>32</v>
      </c>
      <c r="L26" s="40">
        <v>64</v>
      </c>
      <c r="M26" s="40" t="s">
        <v>28</v>
      </c>
      <c r="N26" s="40" t="s">
        <v>49</v>
      </c>
      <c r="O26" s="44">
        <f>3.2/248</f>
        <v>1.2903225806451613E-2</v>
      </c>
      <c r="P26" s="41"/>
      <c r="Q26" s="4"/>
    </row>
    <row r="27" spans="1:18" ht="20" x14ac:dyDescent="0.3">
      <c r="A27" s="31" t="s">
        <v>61</v>
      </c>
      <c r="B27" s="45" t="s">
        <v>67</v>
      </c>
      <c r="C27" s="40"/>
      <c r="D27" s="31"/>
      <c r="E27" s="40">
        <v>3.2</v>
      </c>
      <c r="F27" s="31"/>
      <c r="G27" s="31"/>
      <c r="H27" s="31"/>
      <c r="I27" s="31"/>
      <c r="J27" s="31"/>
      <c r="K27" s="40">
        <v>32</v>
      </c>
      <c r="L27" s="40">
        <v>64</v>
      </c>
      <c r="M27" s="40" t="s">
        <v>28</v>
      </c>
      <c r="N27" s="40" t="s">
        <v>49</v>
      </c>
      <c r="O27" s="44">
        <f>3.2/248</f>
        <v>1.2903225806451613E-2</v>
      </c>
      <c r="P27" s="43"/>
      <c r="Q27" s="8"/>
      <c r="R27" s="9"/>
    </row>
    <row r="28" spans="1:18" ht="20" x14ac:dyDescent="0.3">
      <c r="A28" s="31" t="s">
        <v>62</v>
      </c>
      <c r="B28" s="45" t="s">
        <v>68</v>
      </c>
      <c r="C28" s="40"/>
      <c r="D28" s="31"/>
      <c r="E28" s="40">
        <v>4.8000000000000007</v>
      </c>
      <c r="F28" s="31"/>
      <c r="G28" s="31"/>
      <c r="H28" s="31"/>
      <c r="I28" s="31"/>
      <c r="J28" s="31"/>
      <c r="K28" s="40">
        <v>48</v>
      </c>
      <c r="L28" s="40">
        <v>96</v>
      </c>
      <c r="M28" s="40" t="s">
        <v>28</v>
      </c>
      <c r="N28" s="40" t="s">
        <v>49</v>
      </c>
      <c r="O28" s="44">
        <f>4.8/248</f>
        <v>1.935483870967742E-2</v>
      </c>
      <c r="P28" s="41"/>
      <c r="Q28" s="4"/>
    </row>
    <row r="29" spans="1:18" ht="14" x14ac:dyDescent="0.3">
      <c r="A29" s="31" t="s">
        <v>72</v>
      </c>
      <c r="B29" s="45" t="s">
        <v>69</v>
      </c>
      <c r="C29" s="40"/>
      <c r="D29" s="31"/>
      <c r="E29" s="40">
        <v>6.4</v>
      </c>
      <c r="F29" s="31"/>
      <c r="G29" s="31"/>
      <c r="H29" s="31"/>
      <c r="I29" s="31"/>
      <c r="J29" s="31"/>
      <c r="K29" s="40">
        <v>64</v>
      </c>
      <c r="L29" s="40">
        <v>128</v>
      </c>
      <c r="M29" s="40" t="s">
        <v>28</v>
      </c>
      <c r="N29" s="40" t="s">
        <v>50</v>
      </c>
      <c r="O29" s="44">
        <f>6.4/248</f>
        <v>2.5806451612903226E-2</v>
      </c>
      <c r="P29" s="43"/>
      <c r="Q29" s="4"/>
    </row>
    <row r="30" spans="1:18" ht="20" x14ac:dyDescent="0.3">
      <c r="A30" s="31" t="s">
        <v>77</v>
      </c>
      <c r="B30" s="45" t="s">
        <v>70</v>
      </c>
      <c r="C30" s="47"/>
      <c r="D30" s="47"/>
      <c r="E30" s="48">
        <v>6.4</v>
      </c>
      <c r="F30" s="47"/>
      <c r="G30" s="47"/>
      <c r="H30" s="47"/>
      <c r="I30" s="47"/>
      <c r="J30" s="47"/>
      <c r="K30" s="40">
        <v>64</v>
      </c>
      <c r="L30" s="40">
        <v>128</v>
      </c>
      <c r="M30" s="40" t="s">
        <v>28</v>
      </c>
      <c r="N30" s="40" t="s">
        <v>49</v>
      </c>
      <c r="O30" s="44">
        <f>6.4/248</f>
        <v>2.5806451612903226E-2</v>
      </c>
      <c r="P30" s="49"/>
      <c r="Q30" s="4"/>
    </row>
    <row r="31" spans="1:18" ht="15" x14ac:dyDescent="0.3">
      <c r="A31" s="21"/>
      <c r="B31" s="15" t="s">
        <v>79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4"/>
      <c r="Q31" s="4"/>
    </row>
    <row r="32" spans="1:18" ht="20" x14ac:dyDescent="0.3">
      <c r="A32" s="31" t="s">
        <v>87</v>
      </c>
      <c r="B32" s="45" t="s">
        <v>80</v>
      </c>
      <c r="C32" s="40"/>
      <c r="D32" s="31"/>
      <c r="E32" s="40"/>
      <c r="F32" s="40">
        <v>3.2</v>
      </c>
      <c r="G32" s="31"/>
      <c r="H32" s="31"/>
      <c r="I32" s="31"/>
      <c r="J32" s="31"/>
      <c r="K32" s="40">
        <v>32</v>
      </c>
      <c r="L32" s="40">
        <v>64</v>
      </c>
      <c r="M32" s="40" t="s">
        <v>42</v>
      </c>
      <c r="N32" s="40" t="s">
        <v>49</v>
      </c>
      <c r="O32" s="44">
        <f>3.2/248</f>
        <v>1.2903225806451613E-2</v>
      </c>
      <c r="P32" s="32"/>
      <c r="Q32" s="4"/>
    </row>
    <row r="33" spans="1:17" ht="20" x14ac:dyDescent="0.3">
      <c r="A33" s="31" t="s">
        <v>88</v>
      </c>
      <c r="B33" s="45" t="s">
        <v>81</v>
      </c>
      <c r="C33" s="40"/>
      <c r="D33" s="31"/>
      <c r="E33" s="40"/>
      <c r="F33" s="40">
        <v>3.2</v>
      </c>
      <c r="G33" s="31"/>
      <c r="H33" s="31"/>
      <c r="I33" s="31"/>
      <c r="J33" s="31"/>
      <c r="K33" s="40">
        <v>32</v>
      </c>
      <c r="L33" s="40">
        <v>64</v>
      </c>
      <c r="M33" s="40" t="s">
        <v>97</v>
      </c>
      <c r="N33" s="40" t="s">
        <v>18</v>
      </c>
      <c r="O33" s="44">
        <f>3.2/248</f>
        <v>1.2903225806451613E-2</v>
      </c>
      <c r="P33" s="41"/>
      <c r="Q33" s="4"/>
    </row>
    <row r="34" spans="1:17" ht="20" x14ac:dyDescent="0.3">
      <c r="A34" s="31" t="s">
        <v>89</v>
      </c>
      <c r="B34" s="45" t="s">
        <v>82</v>
      </c>
      <c r="C34" s="40"/>
      <c r="D34" s="31"/>
      <c r="E34" s="40"/>
      <c r="F34" s="40">
        <v>6.4</v>
      </c>
      <c r="G34" s="37"/>
      <c r="H34" s="37"/>
      <c r="I34" s="37"/>
      <c r="J34" s="37"/>
      <c r="K34" s="40">
        <v>64</v>
      </c>
      <c r="L34" s="40">
        <v>128</v>
      </c>
      <c r="M34" s="40" t="s">
        <v>28</v>
      </c>
      <c r="N34" s="40" t="s">
        <v>49</v>
      </c>
      <c r="O34" s="44">
        <f>6.4/248</f>
        <v>2.5806451612903226E-2</v>
      </c>
      <c r="P34" s="42"/>
      <c r="Q34" s="4"/>
    </row>
    <row r="35" spans="1:17" ht="20" x14ac:dyDescent="0.3">
      <c r="A35" s="31" t="s">
        <v>90</v>
      </c>
      <c r="B35" s="45" t="s">
        <v>96</v>
      </c>
      <c r="C35" s="40"/>
      <c r="D35" s="31"/>
      <c r="E35" s="40"/>
      <c r="F35" s="40">
        <v>6.4</v>
      </c>
      <c r="G35" s="31"/>
      <c r="H35" s="31"/>
      <c r="I35" s="31"/>
      <c r="J35" s="31"/>
      <c r="K35" s="40">
        <v>64</v>
      </c>
      <c r="L35" s="40">
        <v>128</v>
      </c>
      <c r="M35" s="40" t="s">
        <v>28</v>
      </c>
      <c r="N35" s="40" t="s">
        <v>49</v>
      </c>
      <c r="O35" s="44">
        <f>3.2/248</f>
        <v>1.2903225806451613E-2</v>
      </c>
      <c r="P35" s="41"/>
      <c r="Q35" s="4"/>
    </row>
    <row r="36" spans="1:17" ht="20" x14ac:dyDescent="0.3">
      <c r="A36" s="31" t="s">
        <v>91</v>
      </c>
      <c r="B36" s="45" t="s">
        <v>83</v>
      </c>
      <c r="C36" s="40"/>
      <c r="D36" s="31"/>
      <c r="E36" s="40"/>
      <c r="F36" s="40">
        <v>3.2</v>
      </c>
      <c r="G36" s="31"/>
      <c r="H36" s="31"/>
      <c r="I36" s="31"/>
      <c r="J36" s="31"/>
      <c r="K36" s="40">
        <v>32</v>
      </c>
      <c r="L36" s="40">
        <v>64</v>
      </c>
      <c r="M36" s="40" t="s">
        <v>28</v>
      </c>
      <c r="N36" s="40" t="s">
        <v>49</v>
      </c>
      <c r="O36" s="44">
        <f>4.8/248</f>
        <v>1.935483870967742E-2</v>
      </c>
      <c r="P36" s="41"/>
      <c r="Q36" s="4"/>
    </row>
    <row r="37" spans="1:17" ht="14" x14ac:dyDescent="0.3">
      <c r="A37" s="31" t="s">
        <v>92</v>
      </c>
      <c r="B37" s="45" t="s">
        <v>84</v>
      </c>
      <c r="C37" s="40"/>
      <c r="D37" s="31"/>
      <c r="E37" s="40"/>
      <c r="F37" s="40">
        <v>3.2</v>
      </c>
      <c r="G37" s="31"/>
      <c r="H37" s="31"/>
      <c r="I37" s="31"/>
      <c r="J37" s="31"/>
      <c r="K37" s="40">
        <v>32</v>
      </c>
      <c r="L37" s="40">
        <v>64</v>
      </c>
      <c r="M37" s="40" t="s">
        <v>28</v>
      </c>
      <c r="N37" s="40" t="s">
        <v>50</v>
      </c>
      <c r="O37" s="44">
        <f>3.2/248</f>
        <v>1.2903225806451613E-2</v>
      </c>
      <c r="P37" s="43"/>
      <c r="Q37" s="4"/>
    </row>
    <row r="38" spans="1:17" ht="20" x14ac:dyDescent="0.3">
      <c r="A38" s="31" t="s">
        <v>93</v>
      </c>
      <c r="B38" s="45" t="s">
        <v>85</v>
      </c>
      <c r="C38" s="47"/>
      <c r="D38" s="47"/>
      <c r="E38" s="48"/>
      <c r="F38" s="48">
        <v>3.2</v>
      </c>
      <c r="G38" s="47"/>
      <c r="H38" s="47"/>
      <c r="I38" s="47"/>
      <c r="J38" s="47"/>
      <c r="K38" s="40">
        <v>32</v>
      </c>
      <c r="L38" s="40">
        <v>64</v>
      </c>
      <c r="M38" s="40" t="s">
        <v>28</v>
      </c>
      <c r="N38" s="40" t="s">
        <v>49</v>
      </c>
      <c r="O38" s="44">
        <f>3.2/248</f>
        <v>1.2903225806451613E-2</v>
      </c>
      <c r="P38" s="49"/>
      <c r="Q38" s="4"/>
    </row>
    <row r="39" spans="1:17" ht="20" x14ac:dyDescent="0.3">
      <c r="A39" s="31" t="s">
        <v>94</v>
      </c>
      <c r="B39" s="51" t="s">
        <v>86</v>
      </c>
      <c r="C39" s="51"/>
      <c r="D39" s="51"/>
      <c r="E39" s="51"/>
      <c r="F39" s="48">
        <v>3.2</v>
      </c>
      <c r="G39" s="51"/>
      <c r="H39" s="51"/>
      <c r="I39" s="51"/>
      <c r="J39" s="51"/>
      <c r="K39" s="48">
        <v>32</v>
      </c>
      <c r="L39" s="48">
        <v>64</v>
      </c>
      <c r="M39" s="48" t="s">
        <v>28</v>
      </c>
      <c r="N39" s="40" t="s">
        <v>49</v>
      </c>
      <c r="O39" s="44">
        <f>3.2/248</f>
        <v>1.2903225806451613E-2</v>
      </c>
      <c r="P39" s="52"/>
      <c r="Q39" s="4"/>
    </row>
    <row r="40" spans="1:17" ht="15" x14ac:dyDescent="0.3">
      <c r="A40" s="21"/>
      <c r="B40" s="15" t="s">
        <v>100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"/>
      <c r="Q40" s="4"/>
    </row>
    <row r="41" spans="1:17" ht="20" x14ac:dyDescent="0.3">
      <c r="A41" s="31" t="s">
        <v>95</v>
      </c>
      <c r="B41" s="45" t="s">
        <v>101</v>
      </c>
      <c r="C41" s="40"/>
      <c r="D41" s="31"/>
      <c r="E41" s="40"/>
      <c r="F41" s="40"/>
      <c r="G41" s="40">
        <v>3.2</v>
      </c>
      <c r="H41" s="31"/>
      <c r="I41" s="31"/>
      <c r="J41" s="31"/>
      <c r="K41" s="40">
        <v>32</v>
      </c>
      <c r="L41" s="40">
        <v>64</v>
      </c>
      <c r="M41" s="40" t="s">
        <v>42</v>
      </c>
      <c r="N41" s="40" t="s">
        <v>49</v>
      </c>
      <c r="O41" s="44">
        <f>3.2/248</f>
        <v>1.2903225806451613E-2</v>
      </c>
      <c r="P41" s="32"/>
      <c r="Q41" s="4"/>
    </row>
    <row r="42" spans="1:17" ht="20" x14ac:dyDescent="0.3">
      <c r="A42" s="31" t="s">
        <v>109</v>
      </c>
      <c r="B42" s="45" t="s">
        <v>102</v>
      </c>
      <c r="C42" s="40"/>
      <c r="D42" s="31"/>
      <c r="E42" s="40"/>
      <c r="F42" s="40"/>
      <c r="G42" s="40">
        <v>4.8000000000000007</v>
      </c>
      <c r="H42" s="31"/>
      <c r="I42" s="31"/>
      <c r="J42" s="31"/>
      <c r="K42" s="40">
        <v>48</v>
      </c>
      <c r="L42" s="40">
        <v>96</v>
      </c>
      <c r="M42" s="40" t="s">
        <v>97</v>
      </c>
      <c r="N42" s="40" t="s">
        <v>49</v>
      </c>
      <c r="O42" s="44">
        <f>3.2/248</f>
        <v>1.2903225806451613E-2</v>
      </c>
      <c r="P42" s="41"/>
      <c r="Q42" s="4"/>
    </row>
    <row r="43" spans="1:17" ht="14" x14ac:dyDescent="0.3">
      <c r="A43" s="31" t="s">
        <v>110</v>
      </c>
      <c r="B43" s="45" t="s">
        <v>103</v>
      </c>
      <c r="C43" s="40"/>
      <c r="D43" s="31"/>
      <c r="E43" s="40"/>
      <c r="F43" s="40"/>
      <c r="G43" s="40">
        <v>5.4</v>
      </c>
      <c r="H43" s="37"/>
      <c r="I43" s="37"/>
      <c r="J43" s="37"/>
      <c r="K43" s="40">
        <v>96</v>
      </c>
      <c r="L43" s="40">
        <v>64</v>
      </c>
      <c r="M43" s="40" t="s">
        <v>48</v>
      </c>
      <c r="N43" s="40" t="s">
        <v>50</v>
      </c>
      <c r="O43" s="44">
        <f>5.4 /248</f>
        <v>2.1774193548387097E-2</v>
      </c>
      <c r="P43" s="42"/>
      <c r="Q43" s="4"/>
    </row>
    <row r="44" spans="1:17" ht="20" x14ac:dyDescent="0.3">
      <c r="A44" s="31" t="s">
        <v>111</v>
      </c>
      <c r="B44" s="45" t="s">
        <v>104</v>
      </c>
      <c r="C44" s="40"/>
      <c r="D44" s="31"/>
      <c r="E44" s="40"/>
      <c r="F44" s="40"/>
      <c r="G44" s="40">
        <v>4.8</v>
      </c>
      <c r="H44" s="31"/>
      <c r="I44" s="31"/>
      <c r="J44" s="31"/>
      <c r="K44" s="40">
        <v>48</v>
      </c>
      <c r="L44" s="40">
        <v>96</v>
      </c>
      <c r="M44" s="40" t="s">
        <v>28</v>
      </c>
      <c r="N44" s="40" t="s">
        <v>49</v>
      </c>
      <c r="O44" s="44">
        <f>4.8 /248</f>
        <v>1.935483870967742E-2</v>
      </c>
      <c r="P44" s="41"/>
      <c r="Q44" s="4"/>
    </row>
    <row r="45" spans="1:17" ht="14" x14ac:dyDescent="0.3">
      <c r="A45" s="31" t="s">
        <v>112</v>
      </c>
      <c r="B45" s="45" t="s">
        <v>105</v>
      </c>
      <c r="C45" s="40"/>
      <c r="D45" s="31"/>
      <c r="E45" s="40"/>
      <c r="F45" s="40"/>
      <c r="G45" s="40">
        <v>4.8</v>
      </c>
      <c r="H45" s="31"/>
      <c r="I45" s="31"/>
      <c r="J45" s="31"/>
      <c r="K45" s="40">
        <v>48</v>
      </c>
      <c r="L45" s="40">
        <v>96</v>
      </c>
      <c r="M45" s="40" t="s">
        <v>28</v>
      </c>
      <c r="N45" s="40" t="s">
        <v>50</v>
      </c>
      <c r="O45" s="44">
        <f>3.2 /248</f>
        <v>1.2903225806451613E-2</v>
      </c>
      <c r="P45" s="43"/>
      <c r="Q45" s="4"/>
    </row>
    <row r="46" spans="1:17" ht="20" x14ac:dyDescent="0.3">
      <c r="A46" s="31" t="s">
        <v>113</v>
      </c>
      <c r="B46" s="51" t="s">
        <v>106</v>
      </c>
      <c r="C46" s="51"/>
      <c r="D46" s="51"/>
      <c r="E46" s="51"/>
      <c r="F46" s="48"/>
      <c r="G46" s="48">
        <v>3.2</v>
      </c>
      <c r="H46" s="51"/>
      <c r="I46" s="51"/>
      <c r="J46" s="51"/>
      <c r="K46" s="48">
        <v>32</v>
      </c>
      <c r="L46" s="48">
        <v>64</v>
      </c>
      <c r="M46" s="48" t="s">
        <v>28</v>
      </c>
      <c r="N46" s="40" t="s">
        <v>49</v>
      </c>
      <c r="O46" s="44">
        <f>3.2 /248</f>
        <v>1.2903225806451613E-2</v>
      </c>
      <c r="P46" s="52"/>
      <c r="Q46" s="4"/>
    </row>
    <row r="47" spans="1:17" ht="20" x14ac:dyDescent="0.3">
      <c r="A47" s="31" t="s">
        <v>114</v>
      </c>
      <c r="B47" s="51" t="s">
        <v>107</v>
      </c>
      <c r="C47" s="50"/>
      <c r="D47" s="50"/>
      <c r="E47" s="50"/>
      <c r="F47" s="50"/>
      <c r="G47" s="48">
        <v>8.1</v>
      </c>
      <c r="H47" s="50"/>
      <c r="I47" s="50"/>
      <c r="J47" s="50"/>
      <c r="K47" s="48">
        <v>144</v>
      </c>
      <c r="L47" s="48">
        <v>96</v>
      </c>
      <c r="M47" s="48" t="s">
        <v>118</v>
      </c>
      <c r="N47" s="40" t="s">
        <v>18</v>
      </c>
      <c r="O47" s="44">
        <f>8.1 /248</f>
        <v>3.2661290322580645E-2</v>
      </c>
      <c r="P47" s="49"/>
      <c r="Q47" s="4"/>
    </row>
    <row r="48" spans="1:17" ht="20" x14ac:dyDescent="0.3">
      <c r="A48" s="31" t="s">
        <v>115</v>
      </c>
      <c r="B48" s="51" t="s">
        <v>108</v>
      </c>
      <c r="C48" s="50"/>
      <c r="D48" s="50"/>
      <c r="E48" s="50"/>
      <c r="F48" s="50"/>
      <c r="G48" s="48">
        <v>3.2</v>
      </c>
      <c r="H48" s="50"/>
      <c r="I48" s="50"/>
      <c r="J48" s="50"/>
      <c r="K48" s="48">
        <v>32</v>
      </c>
      <c r="L48" s="48">
        <v>64</v>
      </c>
      <c r="M48" s="48" t="s">
        <v>28</v>
      </c>
      <c r="N48" s="40" t="s">
        <v>49</v>
      </c>
      <c r="O48" s="44">
        <f>3.2 /248</f>
        <v>1.2903225806451613E-2</v>
      </c>
      <c r="P48" s="49"/>
      <c r="Q48" s="4"/>
    </row>
    <row r="49" spans="1:17" ht="15" x14ac:dyDescent="0.3">
      <c r="A49" s="21"/>
      <c r="B49" s="15" t="s">
        <v>119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4"/>
      <c r="Q49" s="4"/>
    </row>
    <row r="50" spans="1:17" ht="20" x14ac:dyDescent="0.3">
      <c r="A50" s="31" t="s">
        <v>116</v>
      </c>
      <c r="B50" s="45" t="s">
        <v>120</v>
      </c>
      <c r="C50" s="40"/>
      <c r="D50" s="31"/>
      <c r="E50" s="40"/>
      <c r="F50" s="40"/>
      <c r="G50" s="40"/>
      <c r="H50" s="40">
        <v>8.1</v>
      </c>
      <c r="I50" s="40"/>
      <c r="J50" s="31"/>
      <c r="K50" s="40">
        <v>144</v>
      </c>
      <c r="L50" s="40">
        <v>96</v>
      </c>
      <c r="M50" s="40" t="s">
        <v>48</v>
      </c>
      <c r="N50" s="40" t="s">
        <v>18</v>
      </c>
      <c r="O50" s="44">
        <f>8.1 /248</f>
        <v>3.2661290322580645E-2</v>
      </c>
      <c r="P50" s="32"/>
      <c r="Q50" s="4"/>
    </row>
    <row r="51" spans="1:17" ht="20" x14ac:dyDescent="0.3">
      <c r="A51" s="31" t="s">
        <v>117</v>
      </c>
      <c r="B51" s="45" t="s">
        <v>121</v>
      </c>
      <c r="C51" s="40"/>
      <c r="D51" s="31"/>
      <c r="E51" s="40"/>
      <c r="F51" s="40"/>
      <c r="G51" s="40"/>
      <c r="H51" s="40">
        <v>8.1000000000000014</v>
      </c>
      <c r="I51" s="40"/>
      <c r="J51" s="31"/>
      <c r="K51" s="40">
        <v>144</v>
      </c>
      <c r="L51" s="40">
        <v>96</v>
      </c>
      <c r="M51" s="40" t="s">
        <v>48</v>
      </c>
      <c r="N51" s="40" t="s">
        <v>18</v>
      </c>
      <c r="O51" s="44">
        <f>8.1 /248</f>
        <v>3.2661290322580645E-2</v>
      </c>
      <c r="P51" s="41"/>
      <c r="Q51" s="4"/>
    </row>
    <row r="52" spans="1:17" ht="20" x14ac:dyDescent="0.3">
      <c r="A52" s="31" t="s">
        <v>126</v>
      </c>
      <c r="B52" s="45" t="s">
        <v>122</v>
      </c>
      <c r="C52" s="40"/>
      <c r="D52" s="31"/>
      <c r="E52" s="40"/>
      <c r="F52" s="40"/>
      <c r="G52" s="40"/>
      <c r="H52" s="40">
        <v>4.8</v>
      </c>
      <c r="I52" s="40"/>
      <c r="J52" s="37"/>
      <c r="K52" s="40">
        <v>48</v>
      </c>
      <c r="L52" s="40">
        <v>96</v>
      </c>
      <c r="M52" s="40" t="s">
        <v>28</v>
      </c>
      <c r="N52" s="40" t="s">
        <v>18</v>
      </c>
      <c r="O52" s="44">
        <f>4.8 /248</f>
        <v>1.935483870967742E-2</v>
      </c>
      <c r="P52" s="42"/>
      <c r="Q52" s="4"/>
    </row>
    <row r="53" spans="1:17" ht="20" x14ac:dyDescent="0.3">
      <c r="A53" s="31" t="s">
        <v>127</v>
      </c>
      <c r="B53" s="45" t="s">
        <v>123</v>
      </c>
      <c r="C53" s="40"/>
      <c r="D53" s="31"/>
      <c r="E53" s="40"/>
      <c r="F53" s="40"/>
      <c r="G53" s="40"/>
      <c r="H53" s="40">
        <v>4.8</v>
      </c>
      <c r="I53" s="40"/>
      <c r="J53" s="31"/>
      <c r="K53" s="40">
        <v>48</v>
      </c>
      <c r="L53" s="40">
        <v>96</v>
      </c>
      <c r="M53" s="40" t="s">
        <v>133</v>
      </c>
      <c r="N53" s="40" t="s">
        <v>49</v>
      </c>
      <c r="O53" s="44">
        <f>4.8 /248</f>
        <v>1.935483870967742E-2</v>
      </c>
      <c r="P53" s="41"/>
      <c r="Q53" s="4"/>
    </row>
    <row r="54" spans="1:17" ht="14" x14ac:dyDescent="0.3">
      <c r="A54" s="31" t="s">
        <v>128</v>
      </c>
      <c r="B54" s="45" t="s">
        <v>124</v>
      </c>
      <c r="C54" s="40"/>
      <c r="D54" s="31"/>
      <c r="E54" s="40"/>
      <c r="F54" s="40"/>
      <c r="G54" s="40"/>
      <c r="H54" s="40">
        <v>6.4</v>
      </c>
      <c r="I54" s="40"/>
      <c r="J54" s="31"/>
      <c r="K54" s="40">
        <v>64</v>
      </c>
      <c r="L54" s="40">
        <v>128</v>
      </c>
      <c r="M54" s="40" t="s">
        <v>28</v>
      </c>
      <c r="N54" s="40" t="s">
        <v>50</v>
      </c>
      <c r="O54" s="44">
        <f>6.4 /248</f>
        <v>2.5806451612903226E-2</v>
      </c>
      <c r="P54" s="43"/>
      <c r="Q54" s="4"/>
    </row>
    <row r="55" spans="1:17" ht="20" x14ac:dyDescent="0.3">
      <c r="A55" s="31" t="s">
        <v>129</v>
      </c>
      <c r="B55" s="51" t="s">
        <v>132</v>
      </c>
      <c r="C55" s="51"/>
      <c r="D55" s="51"/>
      <c r="E55" s="51"/>
      <c r="F55" s="48"/>
      <c r="G55" s="48"/>
      <c r="H55" s="48">
        <v>3.2</v>
      </c>
      <c r="I55" s="48"/>
      <c r="J55" s="51"/>
      <c r="K55" s="48">
        <v>32</v>
      </c>
      <c r="L55" s="48">
        <v>64</v>
      </c>
      <c r="M55" s="48" t="s">
        <v>28</v>
      </c>
      <c r="N55" s="40" t="s">
        <v>49</v>
      </c>
      <c r="O55" s="44">
        <f>3.2 /248</f>
        <v>1.2903225806451613E-2</v>
      </c>
      <c r="P55" s="52"/>
      <c r="Q55" s="4"/>
    </row>
    <row r="56" spans="1:17" ht="20" x14ac:dyDescent="0.3">
      <c r="A56" s="31" t="s">
        <v>130</v>
      </c>
      <c r="B56" s="51" t="s">
        <v>125</v>
      </c>
      <c r="C56" s="50"/>
      <c r="D56" s="50"/>
      <c r="E56" s="50"/>
      <c r="F56" s="50"/>
      <c r="G56" s="48"/>
      <c r="H56" s="48">
        <v>3.2</v>
      </c>
      <c r="I56" s="48"/>
      <c r="J56" s="50"/>
      <c r="K56" s="48">
        <v>32</v>
      </c>
      <c r="L56" s="48">
        <v>64</v>
      </c>
      <c r="M56" s="48" t="s">
        <v>28</v>
      </c>
      <c r="N56" s="40" t="s">
        <v>49</v>
      </c>
      <c r="O56" s="44">
        <f>3.2 /248</f>
        <v>1.2903225806451613E-2</v>
      </c>
      <c r="P56" s="49"/>
      <c r="Q56" s="4"/>
    </row>
    <row r="57" spans="1:17" ht="15" x14ac:dyDescent="0.3">
      <c r="A57" s="21"/>
      <c r="B57" s="15" t="s">
        <v>134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4"/>
      <c r="Q57" s="4"/>
    </row>
    <row r="58" spans="1:17" ht="20" x14ac:dyDescent="0.3">
      <c r="A58" s="31" t="s">
        <v>131</v>
      </c>
      <c r="B58" s="45" t="s">
        <v>138</v>
      </c>
      <c r="C58" s="40"/>
      <c r="D58" s="31"/>
      <c r="E58" s="40"/>
      <c r="F58" s="40"/>
      <c r="G58" s="40"/>
      <c r="H58" s="40"/>
      <c r="I58" s="40">
        <v>6.4</v>
      </c>
      <c r="J58" s="40"/>
      <c r="K58" s="40">
        <v>64</v>
      </c>
      <c r="L58" s="40">
        <v>128</v>
      </c>
      <c r="M58" s="40" t="s">
        <v>118</v>
      </c>
      <c r="N58" s="40" t="s">
        <v>156</v>
      </c>
      <c r="O58" s="44">
        <f>6.4 /248</f>
        <v>2.5806451612903226E-2</v>
      </c>
      <c r="P58" s="32"/>
      <c r="Q58" s="4"/>
    </row>
    <row r="59" spans="1:17" ht="20" x14ac:dyDescent="0.3">
      <c r="A59" s="31" t="s">
        <v>147</v>
      </c>
      <c r="B59" s="45" t="s">
        <v>139</v>
      </c>
      <c r="C59" s="40"/>
      <c r="D59" s="31"/>
      <c r="E59" s="40"/>
      <c r="F59" s="40"/>
      <c r="G59" s="40"/>
      <c r="H59" s="40"/>
      <c r="I59" s="40">
        <v>3.2</v>
      </c>
      <c r="J59" s="40"/>
      <c r="K59" s="40">
        <v>32</v>
      </c>
      <c r="L59" s="40">
        <v>64</v>
      </c>
      <c r="M59" s="40" t="s">
        <v>28</v>
      </c>
      <c r="N59" s="40" t="s">
        <v>49</v>
      </c>
      <c r="O59" s="44">
        <f t="shared" ref="O59:O66" si="0">3.2 /248</f>
        <v>1.2903225806451613E-2</v>
      </c>
      <c r="P59" s="41"/>
      <c r="Q59" s="4"/>
    </row>
    <row r="60" spans="1:17" ht="20" x14ac:dyDescent="0.3">
      <c r="A60" s="31" t="s">
        <v>148</v>
      </c>
      <c r="B60" s="45" t="s">
        <v>140</v>
      </c>
      <c r="C60" s="40"/>
      <c r="D60" s="31"/>
      <c r="E60" s="40"/>
      <c r="F60" s="40"/>
      <c r="G60" s="40"/>
      <c r="H60" s="40"/>
      <c r="I60" s="40">
        <v>3.2</v>
      </c>
      <c r="J60" s="40"/>
      <c r="K60" s="40">
        <v>32</v>
      </c>
      <c r="L60" s="40">
        <v>64</v>
      </c>
      <c r="M60" s="40" t="s">
        <v>28</v>
      </c>
      <c r="N60" s="40" t="s">
        <v>49</v>
      </c>
      <c r="O60" s="44">
        <f t="shared" si="0"/>
        <v>1.2903225806451613E-2</v>
      </c>
      <c r="P60" s="42"/>
      <c r="Q60" s="4"/>
    </row>
    <row r="61" spans="1:17" ht="20" x14ac:dyDescent="0.3">
      <c r="A61" s="31" t="s">
        <v>149</v>
      </c>
      <c r="B61" s="45" t="s">
        <v>141</v>
      </c>
      <c r="C61" s="40"/>
      <c r="D61" s="31"/>
      <c r="E61" s="40"/>
      <c r="F61" s="40"/>
      <c r="G61" s="40"/>
      <c r="H61" s="40"/>
      <c r="I61" s="40">
        <v>3.2</v>
      </c>
      <c r="J61" s="40"/>
      <c r="K61" s="40">
        <v>32</v>
      </c>
      <c r="L61" s="40">
        <v>64</v>
      </c>
      <c r="M61" s="40" t="s">
        <v>28</v>
      </c>
      <c r="N61" s="40" t="s">
        <v>49</v>
      </c>
      <c r="O61" s="44">
        <f t="shared" si="0"/>
        <v>1.2903225806451613E-2</v>
      </c>
      <c r="P61" s="41"/>
      <c r="Q61" s="4"/>
    </row>
    <row r="62" spans="1:17" ht="20" x14ac:dyDescent="0.3">
      <c r="A62" s="31" t="s">
        <v>150</v>
      </c>
      <c r="B62" s="45" t="s">
        <v>142</v>
      </c>
      <c r="C62" s="40"/>
      <c r="D62" s="31"/>
      <c r="E62" s="40"/>
      <c r="F62" s="40"/>
      <c r="G62" s="40"/>
      <c r="H62" s="40"/>
      <c r="I62" s="40">
        <v>3.2</v>
      </c>
      <c r="J62" s="40"/>
      <c r="K62" s="40">
        <v>32</v>
      </c>
      <c r="L62" s="40">
        <v>64</v>
      </c>
      <c r="M62" s="40" t="s">
        <v>28</v>
      </c>
      <c r="N62" s="40" t="s">
        <v>49</v>
      </c>
      <c r="O62" s="44">
        <f t="shared" si="0"/>
        <v>1.2903225806451613E-2</v>
      </c>
      <c r="P62" s="43"/>
      <c r="Q62" s="4"/>
    </row>
    <row r="63" spans="1:17" ht="20" x14ac:dyDescent="0.3">
      <c r="A63" s="31" t="s">
        <v>151</v>
      </c>
      <c r="B63" s="51" t="s">
        <v>143</v>
      </c>
      <c r="C63" s="51"/>
      <c r="D63" s="51"/>
      <c r="E63" s="51"/>
      <c r="F63" s="48"/>
      <c r="G63" s="48"/>
      <c r="H63" s="48"/>
      <c r="I63" s="40">
        <v>3.2</v>
      </c>
      <c r="J63" s="48"/>
      <c r="K63" s="48">
        <v>32</v>
      </c>
      <c r="L63" s="48">
        <v>64</v>
      </c>
      <c r="M63" s="48" t="s">
        <v>28</v>
      </c>
      <c r="N63" s="40" t="s">
        <v>49</v>
      </c>
      <c r="O63" s="44">
        <f t="shared" si="0"/>
        <v>1.2903225806451613E-2</v>
      </c>
      <c r="P63" s="52"/>
      <c r="Q63" s="4"/>
    </row>
    <row r="64" spans="1:17" ht="20" x14ac:dyDescent="0.3">
      <c r="A64" s="31" t="s">
        <v>152</v>
      </c>
      <c r="B64" s="51" t="s">
        <v>144</v>
      </c>
      <c r="C64" s="50"/>
      <c r="D64" s="50"/>
      <c r="E64" s="50"/>
      <c r="F64" s="50"/>
      <c r="G64" s="48"/>
      <c r="H64" s="48"/>
      <c r="I64" s="40">
        <v>3.2</v>
      </c>
      <c r="J64" s="48"/>
      <c r="K64" s="48">
        <v>32</v>
      </c>
      <c r="L64" s="48">
        <v>64</v>
      </c>
      <c r="M64" s="48" t="s">
        <v>28</v>
      </c>
      <c r="N64" s="40" t="s">
        <v>49</v>
      </c>
      <c r="O64" s="44">
        <f t="shared" si="0"/>
        <v>1.2903225806451613E-2</v>
      </c>
      <c r="P64" s="49"/>
      <c r="Q64" s="4"/>
    </row>
    <row r="65" spans="1:17" ht="20" x14ac:dyDescent="0.3">
      <c r="A65" s="31" t="s">
        <v>153</v>
      </c>
      <c r="B65" s="51" t="s">
        <v>145</v>
      </c>
      <c r="C65" s="50"/>
      <c r="D65" s="50"/>
      <c r="E65" s="50"/>
      <c r="F65" s="50"/>
      <c r="G65" s="48"/>
      <c r="H65" s="48"/>
      <c r="I65" s="40">
        <v>3.2</v>
      </c>
      <c r="J65" s="48"/>
      <c r="K65" s="48">
        <v>32</v>
      </c>
      <c r="L65" s="48">
        <v>64</v>
      </c>
      <c r="M65" s="48" t="s">
        <v>28</v>
      </c>
      <c r="N65" s="40" t="s">
        <v>49</v>
      </c>
      <c r="O65" s="44">
        <f t="shared" si="0"/>
        <v>1.2903225806451613E-2</v>
      </c>
      <c r="P65" s="49"/>
      <c r="Q65" s="4"/>
    </row>
    <row r="66" spans="1:17" ht="20" x14ac:dyDescent="0.3">
      <c r="A66" s="31" t="s">
        <v>154</v>
      </c>
      <c r="B66" s="51" t="s">
        <v>146</v>
      </c>
      <c r="C66" s="50"/>
      <c r="D66" s="50"/>
      <c r="E66" s="50"/>
      <c r="F66" s="50"/>
      <c r="G66" s="48"/>
      <c r="H66" s="48"/>
      <c r="I66" s="40">
        <v>3.2</v>
      </c>
      <c r="J66" s="48"/>
      <c r="K66" s="48">
        <v>32</v>
      </c>
      <c r="L66" s="48">
        <v>64</v>
      </c>
      <c r="M66" s="48" t="s">
        <v>28</v>
      </c>
      <c r="N66" s="40" t="s">
        <v>49</v>
      </c>
      <c r="O66" s="44">
        <f t="shared" si="0"/>
        <v>1.2903225806451613E-2</v>
      </c>
      <c r="P66" s="49"/>
      <c r="Q66" s="4"/>
    </row>
    <row r="67" spans="1:17" ht="15" x14ac:dyDescent="0.3">
      <c r="A67" s="21"/>
      <c r="B67" s="15" t="s">
        <v>135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4"/>
      <c r="Q67" s="4"/>
    </row>
    <row r="68" spans="1:17" ht="21" x14ac:dyDescent="0.3">
      <c r="A68" s="10" t="s">
        <v>157</v>
      </c>
      <c r="B68" s="10" t="s">
        <v>158</v>
      </c>
      <c r="C68" s="23"/>
      <c r="D68" s="23"/>
      <c r="E68" s="23"/>
      <c r="F68" s="23"/>
      <c r="G68" s="23"/>
      <c r="H68" s="23"/>
      <c r="I68" s="23"/>
      <c r="J68" s="10">
        <v>8.6</v>
      </c>
      <c r="K68" s="23">
        <v>128</v>
      </c>
      <c r="L68" s="23">
        <v>128</v>
      </c>
      <c r="M68" s="24"/>
      <c r="N68" s="25"/>
      <c r="O68" s="11">
        <f>8.6 /248</f>
        <v>3.4677419354838708E-2</v>
      </c>
      <c r="Q68" s="4"/>
    </row>
    <row r="69" spans="1:17" ht="14" x14ac:dyDescent="0.3">
      <c r="A69" s="10" t="s">
        <v>137</v>
      </c>
      <c r="B69" s="10" t="s">
        <v>136</v>
      </c>
      <c r="C69" s="23"/>
      <c r="D69" s="23"/>
      <c r="E69" s="23"/>
      <c r="F69" s="23"/>
      <c r="G69" s="23"/>
      <c r="H69" s="23"/>
      <c r="I69" s="23"/>
      <c r="J69" s="10">
        <v>10.8</v>
      </c>
      <c r="K69" s="23">
        <v>196</v>
      </c>
      <c r="L69" s="23">
        <v>128</v>
      </c>
      <c r="M69" s="24"/>
      <c r="N69" s="25"/>
      <c r="O69" s="11">
        <f>10.8 /248</f>
        <v>4.3548387096774194E-2</v>
      </c>
      <c r="Q69" s="4"/>
    </row>
    <row r="70" spans="1:17" ht="14" x14ac:dyDescent="0.3">
      <c r="A70" s="26"/>
      <c r="B70" s="26"/>
      <c r="C70" s="12"/>
      <c r="D70" s="12"/>
      <c r="E70" s="12"/>
      <c r="F70" s="12"/>
      <c r="G70" s="12"/>
      <c r="H70" s="12"/>
      <c r="I70" s="12"/>
      <c r="J70" s="26"/>
      <c r="K70" s="12"/>
      <c r="L70" s="12"/>
      <c r="M70" s="27"/>
      <c r="N70" s="28"/>
      <c r="O70" s="28"/>
      <c r="P70" s="28"/>
      <c r="Q70" s="4"/>
    </row>
    <row r="71" spans="1:17" ht="15.5" x14ac:dyDescent="0.3">
      <c r="A71" s="111" t="s">
        <v>159</v>
      </c>
      <c r="B71" s="111"/>
      <c r="C71" s="29">
        <f>SUM(C7:C13)</f>
        <v>32</v>
      </c>
      <c r="D71" s="29">
        <f>SUM(D15:D21)</f>
        <v>32</v>
      </c>
      <c r="E71" s="29">
        <f>SUM(E23:E30)</f>
        <v>33.1</v>
      </c>
      <c r="F71" s="29">
        <f>SUM(F32:F39)</f>
        <v>32</v>
      </c>
      <c r="G71" s="29">
        <f>SUM(G41:G48)</f>
        <v>37.5</v>
      </c>
      <c r="H71" s="29">
        <f>SUM(H50:H56)</f>
        <v>38.600000000000009</v>
      </c>
      <c r="I71" s="29">
        <f>SUM(I58:I66)</f>
        <v>31.999999999999996</v>
      </c>
      <c r="J71" s="29">
        <f>J69</f>
        <v>10.8</v>
      </c>
      <c r="K71" s="29">
        <f>SUM(K7:K69)-K68</f>
        <v>2820</v>
      </c>
      <c r="L71" s="54">
        <f>SUM(L7:L69)-L68</f>
        <v>4608</v>
      </c>
      <c r="M71" s="55"/>
      <c r="N71" s="9"/>
      <c r="O71" s="9"/>
      <c r="P71" s="9"/>
      <c r="Q71" s="4"/>
    </row>
    <row r="72" spans="1:17" ht="14" x14ac:dyDescent="0.3">
      <c r="A72" s="13" t="s">
        <v>25</v>
      </c>
      <c r="B72" s="13" t="s">
        <v>19</v>
      </c>
      <c r="H72" s="56" t="s">
        <v>160</v>
      </c>
      <c r="I72" s="56"/>
      <c r="J72" s="9">
        <f>SUM(C71:J71)</f>
        <v>248</v>
      </c>
      <c r="O72" s="53"/>
      <c r="Q72" s="4"/>
    </row>
    <row r="73" spans="1:17" ht="14" x14ac:dyDescent="0.3">
      <c r="A73" s="13" t="s">
        <v>12</v>
      </c>
      <c r="B73" s="13" t="s">
        <v>13</v>
      </c>
      <c r="Q73" s="4"/>
    </row>
    <row r="74" spans="1:17" ht="14" x14ac:dyDescent="0.3">
      <c r="A74" s="13" t="s">
        <v>26</v>
      </c>
      <c r="B74" s="13" t="s">
        <v>27</v>
      </c>
      <c r="Q74" s="4"/>
    </row>
    <row r="75" spans="1:17" ht="14" x14ac:dyDescent="0.3">
      <c r="A75" s="13" t="s">
        <v>98</v>
      </c>
      <c r="B75" s="13" t="s">
        <v>99</v>
      </c>
      <c r="Q75" s="4"/>
    </row>
  </sheetData>
  <mergeCells count="10">
    <mergeCell ref="P5:P6"/>
    <mergeCell ref="A71:B71"/>
    <mergeCell ref="A1:O1"/>
    <mergeCell ref="A2:O2"/>
    <mergeCell ref="A5:A6"/>
    <mergeCell ref="B5:B6"/>
    <mergeCell ref="C5:J5"/>
    <mergeCell ref="K5:L5"/>
    <mergeCell ref="N5:N6"/>
    <mergeCell ref="O5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MPBI_Curriculum-Overview</vt:lpstr>
      <vt:lpstr>MPBI</vt:lpstr>
      <vt:lpstr>PBI Curriculum-Overview</vt:lpstr>
    </vt:vector>
  </TitlesOfParts>
  <Company>FIBAA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Curriculumsübersicht</dc:title>
  <dc:creator>Schomann</dc:creator>
  <cp:lastModifiedBy>Asus</cp:lastModifiedBy>
  <cp:lastPrinted>2012-03-14T13:13:47Z</cp:lastPrinted>
  <dcterms:created xsi:type="dcterms:W3CDTF">2005-12-13T14:46:20Z</dcterms:created>
  <dcterms:modified xsi:type="dcterms:W3CDTF">2022-05-04T02:19:38Z</dcterms:modified>
</cp:coreProperties>
</file>